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16.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17.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66925"/>
  <mc:AlternateContent xmlns:mc="http://schemas.openxmlformats.org/markup-compatibility/2006">
    <mc:Choice Requires="x15">
      <x15ac:absPath xmlns:x15ac="http://schemas.microsoft.com/office/spreadsheetml/2010/11/ac" url="https://studentclearinghouse.sharepoint.com/sites/ResearchServicesfromZdrive/Shared Documents/Research Services/PUBLICATIONS/Current Term Enrollment Report/Spring 2023/To Comms/"/>
    </mc:Choice>
  </mc:AlternateContent>
  <xr:revisionPtr revIDLastSave="434" documentId="8_{3460A370-5204-45FE-BFAF-E55C89D0223F}" xr6:coauthVersionLast="47" xr6:coauthVersionMax="47" xr10:uidLastSave="{42E19DE9-47A4-472D-A3CD-D447A2CA037D}"/>
  <bookViews>
    <workbookView xWindow="-28920" yWindow="-120" windowWidth="29040" windowHeight="15720" tabRatio="887" activeTab="2" xr2:uid="{BC0F2475-74FA-4A76-9E8C-0C0682D51BEC}"/>
  </bookViews>
  <sheets>
    <sheet name="F1" sheetId="6" r:id="rId1"/>
    <sheet name="List of Tables" sheetId="38" r:id="rId2"/>
    <sheet name="T1" sheetId="33" r:id="rId3"/>
    <sheet name="T2" sheetId="34" r:id="rId4"/>
    <sheet name="T3" sheetId="35" r:id="rId5"/>
    <sheet name="T4" sheetId="36" r:id="rId6"/>
    <sheet name="T5" sheetId="37" r:id="rId7"/>
    <sheet name="T6" sheetId="39" r:id="rId8"/>
    <sheet name="T7" sheetId="40" r:id="rId9"/>
    <sheet name="T8a" sheetId="47" r:id="rId10"/>
    <sheet name="T8b" sheetId="42" r:id="rId11"/>
    <sheet name="T9" sheetId="43" r:id="rId12"/>
    <sheet name="T10" sheetId="44" r:id="rId13"/>
    <sheet name="T11" sheetId="45" r:id="rId14"/>
    <sheet name="T12 Special Analysis" sheetId="46" r:id="rId15"/>
    <sheet name="Notes" sheetId="23" r:id="rId16"/>
    <sheet name="Table 9_CIP Chks" sheetId="17" state="hidden" r:id="rId17"/>
    <sheet name="Table 10_CIP Chks" sheetId="25" state="hidden" r:id="rId18"/>
    <sheet name="Table8a8b T-StateBySector" sheetId="20" state="hidden" r:id="rId19"/>
    <sheet name="Institution Counts Spring" sheetId="22" state="hidden" r:id="rId20"/>
    <sheet name="Sheet1" sheetId="24" state="hidden" r:id="rId21"/>
  </sheets>
  <definedNames>
    <definedName name="_xlnm._FilterDatabase" localSheetId="20" hidden="1">Sheet1!$A$1:$C$1</definedName>
    <definedName name="_xlnm._FilterDatabase" localSheetId="16" hidden="1">'Table 9_CIP Chks'!$A$6:$AC$6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6" i="20" l="1"/>
  <c r="AH7" i="20"/>
  <c r="AH8" i="20"/>
  <c r="AH9" i="20"/>
  <c r="AH10" i="20"/>
  <c r="AH11" i="20"/>
  <c r="AH12" i="20"/>
  <c r="AH13" i="20"/>
  <c r="AH14" i="20"/>
  <c r="AH15" i="20"/>
  <c r="AH16" i="20"/>
  <c r="AH17" i="20"/>
  <c r="AH18" i="20"/>
  <c r="AH19" i="20"/>
  <c r="AH20" i="20"/>
  <c r="AH21" i="20"/>
  <c r="AH22" i="20"/>
  <c r="AH23" i="20"/>
  <c r="AH24" i="20"/>
  <c r="AH25" i="20"/>
  <c r="AH26" i="20"/>
  <c r="AH27" i="20"/>
  <c r="AH28" i="20"/>
  <c r="AH29" i="20"/>
  <c r="AH30" i="20"/>
  <c r="AH31" i="20"/>
  <c r="AH32" i="20"/>
  <c r="AH33" i="20"/>
  <c r="AH34" i="20"/>
  <c r="AH35" i="20"/>
  <c r="AH36" i="20"/>
  <c r="AH37" i="20"/>
  <c r="AH38" i="20"/>
  <c r="AH39" i="20"/>
  <c r="AH40" i="20"/>
  <c r="AH41" i="20"/>
  <c r="AH42" i="20"/>
  <c r="AH43" i="20"/>
  <c r="AH44" i="20"/>
  <c r="AH45" i="20"/>
  <c r="AH46" i="20"/>
  <c r="AH47" i="20"/>
  <c r="AH48" i="20"/>
  <c r="AH49" i="20"/>
  <c r="AH50" i="20"/>
  <c r="AH51" i="20"/>
  <c r="AH52" i="20"/>
  <c r="AH53" i="20"/>
  <c r="AH54" i="20"/>
  <c r="AH55" i="20"/>
  <c r="AH56" i="20"/>
  <c r="AH5" i="20"/>
  <c r="AC6" i="20"/>
  <c r="AC7" i="20"/>
  <c r="AC8" i="20"/>
  <c r="AC9" i="20"/>
  <c r="AC10" i="20"/>
  <c r="AC11" i="20"/>
  <c r="AC12" i="20"/>
  <c r="AC13" i="20"/>
  <c r="AC14" i="20"/>
  <c r="AC15" i="20"/>
  <c r="AC16" i="20"/>
  <c r="AC17" i="20"/>
  <c r="AC18" i="20"/>
  <c r="AC19" i="20"/>
  <c r="AC20" i="20"/>
  <c r="AC21" i="20"/>
  <c r="AC22" i="20"/>
  <c r="AC23" i="20"/>
  <c r="AC24" i="20"/>
  <c r="AC25" i="20"/>
  <c r="AC26" i="20"/>
  <c r="AC27" i="20"/>
  <c r="AC28" i="20"/>
  <c r="AC29" i="20"/>
  <c r="AC30" i="20"/>
  <c r="AC31" i="20"/>
  <c r="AC32" i="20"/>
  <c r="AC33" i="20"/>
  <c r="AC34" i="20"/>
  <c r="AC35" i="20"/>
  <c r="AC36" i="20"/>
  <c r="AC37" i="20"/>
  <c r="AC38" i="20"/>
  <c r="AC39" i="20"/>
  <c r="AC40" i="20"/>
  <c r="AC41" i="20"/>
  <c r="AC42" i="20"/>
  <c r="AC43" i="20"/>
  <c r="AC44" i="20"/>
  <c r="AC45" i="20"/>
  <c r="AC46" i="20"/>
  <c r="AC47" i="20"/>
  <c r="AC48" i="20"/>
  <c r="AC49" i="20"/>
  <c r="AC50" i="20"/>
  <c r="AC51" i="20"/>
  <c r="AC52" i="20"/>
  <c r="AC53" i="20"/>
  <c r="AC54" i="20"/>
  <c r="AC55" i="20"/>
  <c r="AC56" i="20"/>
  <c r="AC5" i="20"/>
  <c r="X6" i="20"/>
  <c r="X7" i="20"/>
  <c r="X8" i="20"/>
  <c r="X9" i="20"/>
  <c r="X10" i="20"/>
  <c r="X11" i="20"/>
  <c r="X12" i="20"/>
  <c r="X13" i="20"/>
  <c r="X14" i="20"/>
  <c r="X15" i="20"/>
  <c r="X16" i="20"/>
  <c r="X17" i="20"/>
  <c r="X18" i="20"/>
  <c r="X19" i="20"/>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 i="20"/>
  <c r="S6" i="20"/>
  <c r="S7" i="20"/>
  <c r="S8" i="20"/>
  <c r="S9" i="20"/>
  <c r="S10" i="20"/>
  <c r="S11" i="20"/>
  <c r="S12" i="20"/>
  <c r="S13" i="20"/>
  <c r="S14" i="20"/>
  <c r="S15" i="20"/>
  <c r="S16" i="20"/>
  <c r="S17" i="20"/>
  <c r="S18" i="20"/>
  <c r="S19" i="20"/>
  <c r="S20" i="20"/>
  <c r="S21" i="20"/>
  <c r="S22" i="20"/>
  <c r="S23" i="20"/>
  <c r="S24" i="20"/>
  <c r="S25" i="20"/>
  <c r="S26" i="20"/>
  <c r="S27" i="20"/>
  <c r="S28" i="20"/>
  <c r="S29" i="20"/>
  <c r="S30" i="20"/>
  <c r="S31" i="20"/>
  <c r="S32" i="20"/>
  <c r="S33" i="20"/>
  <c r="S34" i="20"/>
  <c r="S35" i="20"/>
  <c r="S36" i="20"/>
  <c r="S37" i="20"/>
  <c r="S38" i="20"/>
  <c r="S39" i="20"/>
  <c r="S40" i="20"/>
  <c r="S41" i="20"/>
  <c r="S42" i="20"/>
  <c r="S43" i="20"/>
  <c r="S44" i="20"/>
  <c r="S45" i="20"/>
  <c r="S46" i="20"/>
  <c r="S47" i="20"/>
  <c r="S48" i="20"/>
  <c r="S49" i="20"/>
  <c r="S50" i="20"/>
  <c r="S51" i="20"/>
  <c r="S52" i="20"/>
  <c r="S53" i="20"/>
  <c r="S54" i="20"/>
  <c r="S55" i="20"/>
  <c r="S56" i="20"/>
  <c r="S5" i="20"/>
  <c r="N6" i="20"/>
  <c r="N7" i="20"/>
  <c r="N8" i="20"/>
  <c r="N9" i="20"/>
  <c r="N10" i="20"/>
  <c r="N11" i="20"/>
  <c r="N12" i="20"/>
  <c r="N13" i="20"/>
  <c r="N14" i="20"/>
  <c r="N15" i="20"/>
  <c r="N16" i="20"/>
  <c r="N17" i="20"/>
  <c r="N18" i="20"/>
  <c r="N19" i="20"/>
  <c r="N20" i="20"/>
  <c r="N21" i="20"/>
  <c r="N22" i="20"/>
  <c r="N23" i="20"/>
  <c r="N24" i="20"/>
  <c r="N25" i="20"/>
  <c r="N26" i="20"/>
  <c r="N27" i="20"/>
  <c r="N28" i="20"/>
  <c r="N29" i="20"/>
  <c r="N30" i="20"/>
  <c r="N31" i="20"/>
  <c r="N32" i="20"/>
  <c r="N33" i="20"/>
  <c r="N34" i="20"/>
  <c r="N35" i="20"/>
  <c r="N36" i="20"/>
  <c r="N37" i="20"/>
  <c r="N38" i="20"/>
  <c r="N39" i="20"/>
  <c r="N40" i="20"/>
  <c r="N41" i="20"/>
  <c r="N42" i="20"/>
  <c r="N43" i="20"/>
  <c r="N44" i="20"/>
  <c r="N45" i="20"/>
  <c r="N46" i="20"/>
  <c r="N47" i="20"/>
  <c r="N48" i="20"/>
  <c r="N49" i="20"/>
  <c r="N50" i="20"/>
  <c r="N51" i="20"/>
  <c r="N52" i="20"/>
  <c r="N53" i="20"/>
  <c r="N54" i="20"/>
  <c r="N55" i="20"/>
  <c r="N56" i="20"/>
  <c r="N5" i="20"/>
  <c r="AB54" i="25"/>
  <c r="Z54" i="25"/>
  <c r="X54" i="25"/>
  <c r="V54" i="25"/>
  <c r="AB53" i="25"/>
  <c r="Z53" i="25"/>
  <c r="X53" i="25"/>
  <c r="V53" i="25"/>
  <c r="AB52" i="25"/>
  <c r="Z52" i="25"/>
  <c r="X52" i="25"/>
  <c r="V52" i="25"/>
  <c r="AB51" i="25"/>
  <c r="Z51" i="25"/>
  <c r="X51" i="25"/>
  <c r="V51" i="25"/>
  <c r="AB50" i="25"/>
  <c r="Z50" i="25"/>
  <c r="X50" i="25"/>
  <c r="V50" i="25"/>
  <c r="AB49" i="25"/>
  <c r="Z49" i="25"/>
  <c r="X49" i="25"/>
  <c r="V49" i="25"/>
  <c r="AB48" i="25"/>
  <c r="Z48" i="25"/>
  <c r="X48" i="25"/>
  <c r="V48" i="25"/>
  <c r="AB47" i="25"/>
  <c r="Z47" i="25"/>
  <c r="X47" i="25"/>
  <c r="V47" i="25"/>
  <c r="AB46" i="25"/>
  <c r="Z46" i="25"/>
  <c r="X46" i="25"/>
  <c r="V46" i="25"/>
  <c r="AB45" i="25"/>
  <c r="Z45" i="25"/>
  <c r="X45" i="25"/>
  <c r="V45" i="25"/>
  <c r="AB44" i="25"/>
  <c r="Z44" i="25"/>
  <c r="X44" i="25"/>
  <c r="V44" i="25"/>
  <c r="AB43" i="25"/>
  <c r="Z43" i="25"/>
  <c r="X43" i="25"/>
  <c r="V43" i="25"/>
  <c r="AB42" i="25"/>
  <c r="Z42" i="25"/>
  <c r="X42" i="25"/>
  <c r="V42" i="25"/>
  <c r="AB41" i="25"/>
  <c r="Z41" i="25"/>
  <c r="X41" i="25"/>
  <c r="V41" i="25"/>
  <c r="AB40" i="25"/>
  <c r="Z40" i="25"/>
  <c r="X40" i="25"/>
  <c r="V40" i="25"/>
  <c r="AB39" i="25"/>
  <c r="Z39" i="25"/>
  <c r="X39" i="25"/>
  <c r="V39" i="25"/>
  <c r="AB38" i="25"/>
  <c r="Z38" i="25"/>
  <c r="X38" i="25"/>
  <c r="V38" i="25"/>
  <c r="AB37" i="25"/>
  <c r="Z37" i="25"/>
  <c r="X37" i="25"/>
  <c r="V37" i="25"/>
  <c r="AB36" i="25"/>
  <c r="Z36" i="25"/>
  <c r="X36" i="25"/>
  <c r="V36" i="25"/>
  <c r="AB35" i="25"/>
  <c r="Z35" i="25"/>
  <c r="X35" i="25"/>
  <c r="V35" i="25"/>
  <c r="AB34" i="25"/>
  <c r="Z34" i="25"/>
  <c r="X34" i="25"/>
  <c r="V34" i="25"/>
  <c r="AB33" i="25"/>
  <c r="Z33" i="25"/>
  <c r="X33" i="25"/>
  <c r="V33" i="25"/>
  <c r="AB32" i="25"/>
  <c r="Z32" i="25"/>
  <c r="X32" i="25"/>
  <c r="V32" i="25"/>
  <c r="AB31" i="25"/>
  <c r="Z31" i="25"/>
  <c r="X31" i="25"/>
  <c r="V31" i="25"/>
  <c r="AB30" i="25"/>
  <c r="Z30" i="25"/>
  <c r="X30" i="25"/>
  <c r="V30" i="25"/>
  <c r="AB29" i="25"/>
  <c r="Z29" i="25"/>
  <c r="X29" i="25"/>
  <c r="V29" i="25"/>
  <c r="AB28" i="25"/>
  <c r="Z28" i="25"/>
  <c r="X28" i="25"/>
  <c r="V28" i="25"/>
  <c r="AB27" i="25"/>
  <c r="Z27" i="25"/>
  <c r="X27" i="25"/>
  <c r="V27" i="25"/>
  <c r="AB26" i="25"/>
  <c r="Z26" i="25"/>
  <c r="X26" i="25"/>
  <c r="V26" i="25"/>
  <c r="AB25" i="25"/>
  <c r="Z25" i="25"/>
  <c r="X25" i="25"/>
  <c r="V25" i="25"/>
  <c r="AB24" i="25"/>
  <c r="Z24" i="25"/>
  <c r="X24" i="25"/>
  <c r="V24" i="25"/>
  <c r="AB23" i="25"/>
  <c r="Z23" i="25"/>
  <c r="X23" i="25"/>
  <c r="V23" i="25"/>
  <c r="AB22" i="25"/>
  <c r="Z22" i="25"/>
  <c r="X22" i="25"/>
  <c r="V22" i="25"/>
  <c r="AB21" i="25"/>
  <c r="Z21" i="25"/>
  <c r="X21" i="25"/>
  <c r="V21" i="25"/>
  <c r="AB20" i="25"/>
  <c r="Z20" i="25"/>
  <c r="X20" i="25"/>
  <c r="V20" i="25"/>
  <c r="AB19" i="25"/>
  <c r="Z19" i="25"/>
  <c r="X19" i="25"/>
  <c r="V19" i="25"/>
  <c r="AB18" i="25"/>
  <c r="Z18" i="25"/>
  <c r="X18" i="25"/>
  <c r="V18" i="25"/>
  <c r="AB17" i="25"/>
  <c r="Z17" i="25"/>
  <c r="X17" i="25"/>
  <c r="V17" i="25"/>
  <c r="AB16" i="25"/>
  <c r="Z16" i="25"/>
  <c r="X16" i="25"/>
  <c r="V16" i="25"/>
  <c r="AB15" i="25"/>
  <c r="Z15" i="25"/>
  <c r="X15" i="25"/>
  <c r="V15" i="25"/>
  <c r="AB14" i="25"/>
  <c r="Z14" i="25"/>
  <c r="X14" i="25"/>
  <c r="V14" i="25"/>
  <c r="AB13" i="25"/>
  <c r="Z13" i="25"/>
  <c r="X13" i="25"/>
  <c r="V13" i="25"/>
  <c r="AB12" i="25"/>
  <c r="Z12" i="25"/>
  <c r="X12" i="25"/>
  <c r="V12" i="25"/>
  <c r="AB11" i="25"/>
  <c r="Z11" i="25"/>
  <c r="X11" i="25"/>
  <c r="V11" i="25"/>
  <c r="AB10" i="25"/>
  <c r="Z10" i="25"/>
  <c r="X10" i="25"/>
  <c r="V10" i="25"/>
  <c r="AB9" i="25"/>
  <c r="Z9" i="25"/>
  <c r="X9" i="25"/>
  <c r="V9" i="25"/>
  <c r="AB8" i="25"/>
  <c r="Z8" i="25"/>
  <c r="X8" i="25"/>
  <c r="V8" i="25"/>
  <c r="AB7" i="25"/>
  <c r="AB55" i="25" s="1"/>
  <c r="Z7" i="25"/>
  <c r="Z55" i="25" s="1"/>
  <c r="X7" i="25"/>
  <c r="X55" i="25" s="1"/>
  <c r="V7" i="25"/>
  <c r="V55" i="17"/>
  <c r="V8" i="17"/>
  <c r="V9" i="17"/>
  <c r="V10" i="17"/>
  <c r="V11" i="17"/>
  <c r="V12" i="17"/>
  <c r="V13" i="17"/>
  <c r="V14" i="17"/>
  <c r="V15" i="17"/>
  <c r="V16" i="17"/>
  <c r="V17" i="17"/>
  <c r="V18" i="17"/>
  <c r="V19" i="17"/>
  <c r="V20" i="17"/>
  <c r="V21" i="17"/>
  <c r="V22" i="17"/>
  <c r="V23" i="17"/>
  <c r="V24" i="17"/>
  <c r="V25" i="17"/>
  <c r="V26" i="17"/>
  <c r="V27" i="17"/>
  <c r="V28" i="17"/>
  <c r="V29" i="17"/>
  <c r="V30" i="17"/>
  <c r="V31" i="17"/>
  <c r="V32" i="17"/>
  <c r="V33" i="17"/>
  <c r="V34" i="17"/>
  <c r="V35" i="17"/>
  <c r="V36" i="17"/>
  <c r="V37" i="17"/>
  <c r="V38" i="17"/>
  <c r="V39" i="17"/>
  <c r="V40" i="17"/>
  <c r="V41" i="17"/>
  <c r="V42" i="17"/>
  <c r="V43" i="17"/>
  <c r="V44" i="17"/>
  <c r="V45" i="17"/>
  <c r="V46" i="17"/>
  <c r="V47" i="17"/>
  <c r="V48" i="17"/>
  <c r="V49" i="17"/>
  <c r="V50" i="17"/>
  <c r="V51" i="17"/>
  <c r="V52" i="17"/>
  <c r="V53" i="17"/>
  <c r="V54" i="17"/>
  <c r="V7" i="17"/>
  <c r="X8" i="17"/>
  <c r="X9" i="17"/>
  <c r="X10" i="17"/>
  <c r="X11" i="17"/>
  <c r="X12" i="17"/>
  <c r="X13" i="17"/>
  <c r="X14" i="17"/>
  <c r="X15" i="17"/>
  <c r="X16" i="17"/>
  <c r="X17" i="17"/>
  <c r="X18" i="17"/>
  <c r="X19" i="17"/>
  <c r="X20" i="17"/>
  <c r="X21" i="17"/>
  <c r="X22" i="17"/>
  <c r="X23" i="17"/>
  <c r="X24" i="17"/>
  <c r="X25" i="17"/>
  <c r="X26" i="17"/>
  <c r="X27" i="17"/>
  <c r="X28" i="17"/>
  <c r="X29" i="17"/>
  <c r="X30" i="17"/>
  <c r="X31" i="17"/>
  <c r="X32" i="17"/>
  <c r="X33" i="17"/>
  <c r="X34" i="17"/>
  <c r="X35" i="17"/>
  <c r="X36" i="17"/>
  <c r="X37" i="17"/>
  <c r="X38" i="17"/>
  <c r="X39" i="17"/>
  <c r="X40" i="17"/>
  <c r="X41" i="17"/>
  <c r="X42" i="17"/>
  <c r="X43" i="17"/>
  <c r="X44" i="17"/>
  <c r="X45" i="17"/>
  <c r="X46" i="17"/>
  <c r="X47" i="17"/>
  <c r="X48" i="17"/>
  <c r="X49" i="17"/>
  <c r="X50" i="17"/>
  <c r="X51" i="17"/>
  <c r="X52" i="17"/>
  <c r="X53" i="17"/>
  <c r="X54" i="17"/>
  <c r="X7" i="17"/>
  <c r="X55" i="17"/>
  <c r="Z8" i="17"/>
  <c r="Z9" i="17"/>
  <c r="Z10" i="17"/>
  <c r="Z11" i="17"/>
  <c r="Z12" i="17"/>
  <c r="Z13" i="17"/>
  <c r="Z14" i="17"/>
  <c r="Z15" i="17"/>
  <c r="Z16" i="17"/>
  <c r="Z17" i="17"/>
  <c r="Z18" i="17"/>
  <c r="Z19" i="17"/>
  <c r="Z20" i="17"/>
  <c r="Z21" i="17"/>
  <c r="Z22" i="17"/>
  <c r="Z23" i="17"/>
  <c r="Z24" i="17"/>
  <c r="Z25" i="17"/>
  <c r="Z26" i="17"/>
  <c r="Z27" i="17"/>
  <c r="Z28" i="17"/>
  <c r="Z29" i="17"/>
  <c r="Z30" i="17"/>
  <c r="Z31" i="17"/>
  <c r="Z32" i="17"/>
  <c r="Z33" i="17"/>
  <c r="Z34" i="17"/>
  <c r="Z35" i="17"/>
  <c r="Z36" i="17"/>
  <c r="Z37" i="17"/>
  <c r="Z38" i="17"/>
  <c r="Z39" i="17"/>
  <c r="Z40" i="17"/>
  <c r="Z41" i="17"/>
  <c r="Z42" i="17"/>
  <c r="Z43" i="17"/>
  <c r="Z44" i="17"/>
  <c r="Z45" i="17"/>
  <c r="Z46" i="17"/>
  <c r="Z47" i="17"/>
  <c r="Z48" i="17"/>
  <c r="Z49" i="17"/>
  <c r="Z50" i="17"/>
  <c r="Z51" i="17"/>
  <c r="Z52" i="17"/>
  <c r="Z53" i="17"/>
  <c r="Z54" i="17"/>
  <c r="Z7" i="17"/>
  <c r="AD6" i="20"/>
  <c r="AE6" i="20"/>
  <c r="AF6" i="20"/>
  <c r="AG6" i="20"/>
  <c r="AD7" i="20"/>
  <c r="AE7" i="20"/>
  <c r="AF7" i="20"/>
  <c r="AG7" i="20"/>
  <c r="AD8" i="20"/>
  <c r="AY8" i="20" s="1"/>
  <c r="AE8" i="20"/>
  <c r="AF8" i="20"/>
  <c r="AG8" i="20"/>
  <c r="AD9" i="20"/>
  <c r="AE9" i="20"/>
  <c r="AF9" i="20"/>
  <c r="AG9" i="20"/>
  <c r="AD10" i="20"/>
  <c r="AE10" i="20"/>
  <c r="AF10" i="20"/>
  <c r="AG10" i="20"/>
  <c r="AD11" i="20"/>
  <c r="AE11" i="20"/>
  <c r="AF11" i="20"/>
  <c r="AG11" i="20"/>
  <c r="AD12" i="20"/>
  <c r="AE12" i="20"/>
  <c r="AF12" i="20"/>
  <c r="AG12" i="20"/>
  <c r="AD13" i="20"/>
  <c r="AE13" i="20"/>
  <c r="AF13" i="20"/>
  <c r="AG13" i="20"/>
  <c r="AD14" i="20"/>
  <c r="AE14" i="20"/>
  <c r="AF14" i="20"/>
  <c r="AG14" i="20"/>
  <c r="AD15" i="20"/>
  <c r="AE15" i="20"/>
  <c r="AF15" i="20"/>
  <c r="AG15" i="20"/>
  <c r="AD16" i="20"/>
  <c r="AY16" i="20" s="1"/>
  <c r="AE16" i="20"/>
  <c r="AF16" i="20"/>
  <c r="AG16" i="20"/>
  <c r="AD17" i="20"/>
  <c r="AE17" i="20"/>
  <c r="AF17" i="20"/>
  <c r="AG17" i="20"/>
  <c r="AD18" i="20"/>
  <c r="AE18" i="20"/>
  <c r="AF18" i="20"/>
  <c r="AG18" i="20"/>
  <c r="AD19" i="20"/>
  <c r="AE19" i="20"/>
  <c r="AF19" i="20"/>
  <c r="AG19" i="20"/>
  <c r="AD20" i="20"/>
  <c r="AE20" i="20"/>
  <c r="AF20" i="20"/>
  <c r="AG20" i="20"/>
  <c r="AD21" i="20"/>
  <c r="AE21" i="20"/>
  <c r="AF21" i="20"/>
  <c r="AG21" i="20"/>
  <c r="AD22" i="20"/>
  <c r="AE22" i="20"/>
  <c r="AF22" i="20"/>
  <c r="AG22" i="20"/>
  <c r="AD23" i="20"/>
  <c r="AE23" i="20"/>
  <c r="AF23" i="20"/>
  <c r="AG23" i="20"/>
  <c r="AD24" i="20"/>
  <c r="AY24" i="20" s="1"/>
  <c r="AE24" i="20"/>
  <c r="AF24" i="20"/>
  <c r="AG24" i="20"/>
  <c r="AD25" i="20"/>
  <c r="AE25" i="20"/>
  <c r="AF25" i="20"/>
  <c r="AG25" i="20"/>
  <c r="AD26" i="20"/>
  <c r="AE26" i="20"/>
  <c r="AF26" i="20"/>
  <c r="AG26" i="20"/>
  <c r="AD27" i="20"/>
  <c r="AE27" i="20"/>
  <c r="AF27" i="20"/>
  <c r="AG27" i="20"/>
  <c r="AD28" i="20"/>
  <c r="AY28" i="20" s="1"/>
  <c r="AE28" i="20"/>
  <c r="AF28" i="20"/>
  <c r="AG28" i="20"/>
  <c r="AD29" i="20"/>
  <c r="AE29" i="20"/>
  <c r="AF29" i="20"/>
  <c r="AG29" i="20"/>
  <c r="AD30" i="20"/>
  <c r="AE30" i="20"/>
  <c r="AF30" i="20"/>
  <c r="AG30" i="20"/>
  <c r="AD31" i="20"/>
  <c r="AE31" i="20"/>
  <c r="AF31" i="20"/>
  <c r="AG31" i="20"/>
  <c r="AD32" i="20"/>
  <c r="AY32" i="20" s="1"/>
  <c r="AE32" i="20"/>
  <c r="AF32" i="20"/>
  <c r="AG32" i="20"/>
  <c r="AD33" i="20"/>
  <c r="AE33" i="20"/>
  <c r="AF33" i="20"/>
  <c r="AG33" i="20"/>
  <c r="AD34" i="20"/>
  <c r="AE34" i="20"/>
  <c r="AF34" i="20"/>
  <c r="AG34" i="20"/>
  <c r="AD35" i="20"/>
  <c r="AE35" i="20"/>
  <c r="AF35" i="20"/>
  <c r="AG35" i="20"/>
  <c r="AD36" i="20"/>
  <c r="AY36" i="20" s="1"/>
  <c r="AE36" i="20"/>
  <c r="AF36" i="20"/>
  <c r="AG36" i="20"/>
  <c r="AD37" i="20"/>
  <c r="AE37" i="20"/>
  <c r="AF37" i="20"/>
  <c r="AG37" i="20"/>
  <c r="AD38" i="20"/>
  <c r="AE38" i="20"/>
  <c r="AF38" i="20"/>
  <c r="AG38" i="20"/>
  <c r="AD39" i="20"/>
  <c r="AE39" i="20"/>
  <c r="AF39" i="20"/>
  <c r="AG39" i="20"/>
  <c r="AD40" i="20"/>
  <c r="AY40" i="20" s="1"/>
  <c r="AE40" i="20"/>
  <c r="AF40" i="20"/>
  <c r="AG40" i="20"/>
  <c r="AD41" i="20"/>
  <c r="AE41" i="20"/>
  <c r="AF41" i="20"/>
  <c r="AG41" i="20"/>
  <c r="AD42" i="20"/>
  <c r="AE42" i="20"/>
  <c r="AF42" i="20"/>
  <c r="AG42" i="20"/>
  <c r="AD43" i="20"/>
  <c r="AE43" i="20"/>
  <c r="AF43" i="20"/>
  <c r="AG43" i="20"/>
  <c r="AD44" i="20"/>
  <c r="AY44" i="20" s="1"/>
  <c r="AE44" i="20"/>
  <c r="AF44" i="20"/>
  <c r="AG44" i="20"/>
  <c r="AD45" i="20"/>
  <c r="AE45" i="20"/>
  <c r="AF45" i="20"/>
  <c r="AG45" i="20"/>
  <c r="AD46" i="20"/>
  <c r="AE46" i="20"/>
  <c r="AF46" i="20"/>
  <c r="AG46" i="20"/>
  <c r="AD47" i="20"/>
  <c r="AE47" i="20"/>
  <c r="AF47" i="20"/>
  <c r="AG47" i="20"/>
  <c r="AD48" i="20"/>
  <c r="AY48" i="20" s="1"/>
  <c r="AE48" i="20"/>
  <c r="AF48" i="20"/>
  <c r="AG48" i="20"/>
  <c r="AD49" i="20"/>
  <c r="AE49" i="20"/>
  <c r="AF49" i="20"/>
  <c r="AG49" i="20"/>
  <c r="AD50" i="20"/>
  <c r="AE50" i="20"/>
  <c r="AF50" i="20"/>
  <c r="AG50" i="20"/>
  <c r="AD51" i="20"/>
  <c r="AE51" i="20"/>
  <c r="AF51" i="20"/>
  <c r="AG51" i="20"/>
  <c r="AD52" i="20"/>
  <c r="AY52" i="20" s="1"/>
  <c r="AE52" i="20"/>
  <c r="AF52" i="20"/>
  <c r="AG52" i="20"/>
  <c r="AD53" i="20"/>
  <c r="AE53" i="20"/>
  <c r="AF53" i="20"/>
  <c r="AG53" i="20"/>
  <c r="AD54" i="20"/>
  <c r="AE54" i="20"/>
  <c r="AF54" i="20"/>
  <c r="AG54" i="20"/>
  <c r="AD55" i="20"/>
  <c r="AE55" i="20"/>
  <c r="AF55" i="20"/>
  <c r="AG55" i="20"/>
  <c r="AD56" i="20"/>
  <c r="AY56" i="20" s="1"/>
  <c r="AE56" i="20"/>
  <c r="AF56" i="20"/>
  <c r="AG56" i="20"/>
  <c r="AG5" i="20"/>
  <c r="AF5" i="20"/>
  <c r="AE5" i="20"/>
  <c r="AD5" i="20"/>
  <c r="AL5" i="20"/>
  <c r="O6" i="20"/>
  <c r="AM6" i="20" s="1"/>
  <c r="P6" i="20"/>
  <c r="Q6" i="20"/>
  <c r="R6" i="20"/>
  <c r="T6" i="20"/>
  <c r="U6" i="20"/>
  <c r="V6" i="20"/>
  <c r="W6" i="20"/>
  <c r="Y6" i="20"/>
  <c r="Z6" i="20"/>
  <c r="AA6" i="20"/>
  <c r="AB6" i="20"/>
  <c r="AI6" i="20"/>
  <c r="BC6" i="20" s="1"/>
  <c r="AJ6" i="20"/>
  <c r="AK6" i="20"/>
  <c r="AL6" i="20"/>
  <c r="O7" i="20"/>
  <c r="P7" i="20"/>
  <c r="Q7" i="20"/>
  <c r="R7" i="20"/>
  <c r="T7" i="20"/>
  <c r="U7" i="20"/>
  <c r="V7" i="20"/>
  <c r="W7" i="20"/>
  <c r="Y7" i="20"/>
  <c r="Z7" i="20"/>
  <c r="AA7" i="20"/>
  <c r="AB7" i="20"/>
  <c r="AI7" i="20"/>
  <c r="AJ7" i="20"/>
  <c r="AK7" i="20"/>
  <c r="AL7" i="20"/>
  <c r="O8" i="20"/>
  <c r="P8" i="20"/>
  <c r="Q8" i="20"/>
  <c r="R8" i="20"/>
  <c r="T8" i="20"/>
  <c r="U8" i="20"/>
  <c r="V8" i="20"/>
  <c r="W8" i="20"/>
  <c r="Y8" i="20"/>
  <c r="AU8" i="20" s="1"/>
  <c r="Z8" i="20"/>
  <c r="AA8" i="20"/>
  <c r="AB8" i="20"/>
  <c r="AI8" i="20"/>
  <c r="BC8" i="20" s="1"/>
  <c r="AJ8" i="20"/>
  <c r="AK8" i="20"/>
  <c r="AL8" i="20"/>
  <c r="O9" i="20"/>
  <c r="P9" i="20"/>
  <c r="Q9" i="20"/>
  <c r="R9" i="20"/>
  <c r="T9" i="20"/>
  <c r="U9" i="20"/>
  <c r="V9" i="20"/>
  <c r="W9" i="20"/>
  <c r="Y9" i="20"/>
  <c r="Z9" i="20"/>
  <c r="AA9" i="20"/>
  <c r="AB9" i="20"/>
  <c r="AI9" i="20"/>
  <c r="AJ9" i="20"/>
  <c r="AK9" i="20"/>
  <c r="AL9" i="20"/>
  <c r="O10" i="20"/>
  <c r="P10" i="20"/>
  <c r="Q10" i="20"/>
  <c r="R10" i="20"/>
  <c r="T10" i="20"/>
  <c r="U10" i="20"/>
  <c r="V10" i="20"/>
  <c r="W10" i="20"/>
  <c r="Y10" i="20"/>
  <c r="AU10" i="20" s="1"/>
  <c r="Z10" i="20"/>
  <c r="AA10" i="20"/>
  <c r="AB10" i="20"/>
  <c r="AI10" i="20"/>
  <c r="BC10" i="20" s="1"/>
  <c r="AJ10" i="20"/>
  <c r="AK10" i="20"/>
  <c r="AL10" i="20"/>
  <c r="O11" i="20"/>
  <c r="P11" i="20"/>
  <c r="Q11" i="20"/>
  <c r="R11" i="20"/>
  <c r="T11" i="20"/>
  <c r="U11" i="20"/>
  <c r="V11" i="20"/>
  <c r="W11" i="20"/>
  <c r="Y11" i="20"/>
  <c r="Z11" i="20"/>
  <c r="AA11" i="20"/>
  <c r="AB11" i="20"/>
  <c r="AI11" i="20"/>
  <c r="AJ11" i="20"/>
  <c r="AK11" i="20"/>
  <c r="AL11" i="20"/>
  <c r="O12" i="20"/>
  <c r="P12" i="20"/>
  <c r="Q12" i="20"/>
  <c r="R12" i="20"/>
  <c r="T12" i="20"/>
  <c r="AQ12" i="20" s="1"/>
  <c r="U12" i="20"/>
  <c r="V12" i="20"/>
  <c r="W12" i="20"/>
  <c r="Y12" i="20"/>
  <c r="Z12" i="20"/>
  <c r="AA12" i="20"/>
  <c r="AB12" i="20"/>
  <c r="AI12" i="20"/>
  <c r="AJ12" i="20"/>
  <c r="AK12" i="20"/>
  <c r="AL12" i="20"/>
  <c r="O13" i="20"/>
  <c r="P13" i="20"/>
  <c r="Q13" i="20"/>
  <c r="R13" i="20"/>
  <c r="T13" i="20"/>
  <c r="U13" i="20"/>
  <c r="V13" i="20"/>
  <c r="W13" i="20"/>
  <c r="Y13" i="20"/>
  <c r="Z13" i="20"/>
  <c r="AA13" i="20"/>
  <c r="AB13" i="20"/>
  <c r="AI13" i="20"/>
  <c r="AJ13" i="20"/>
  <c r="AK13" i="20"/>
  <c r="AL13" i="20"/>
  <c r="O14" i="20"/>
  <c r="AM14" i="20" s="1"/>
  <c r="P14" i="20"/>
  <c r="Q14" i="20"/>
  <c r="R14" i="20"/>
  <c r="T14" i="20"/>
  <c r="U14" i="20"/>
  <c r="V14" i="20"/>
  <c r="W14" i="20"/>
  <c r="Y14" i="20"/>
  <c r="Z14" i="20"/>
  <c r="AA14" i="20"/>
  <c r="AB14" i="20"/>
  <c r="AI14" i="20"/>
  <c r="BC14" i="20" s="1"/>
  <c r="AJ14" i="20"/>
  <c r="AK14" i="20"/>
  <c r="AL14" i="20"/>
  <c r="O15" i="20"/>
  <c r="P15" i="20"/>
  <c r="Q15" i="20"/>
  <c r="R15" i="20"/>
  <c r="T15" i="20"/>
  <c r="U15" i="20"/>
  <c r="V15" i="20"/>
  <c r="W15" i="20"/>
  <c r="Y15" i="20"/>
  <c r="Z15" i="20"/>
  <c r="AA15" i="20"/>
  <c r="AB15" i="20"/>
  <c r="AI15" i="20"/>
  <c r="AJ15" i="20"/>
  <c r="AK15" i="20"/>
  <c r="AL15" i="20"/>
  <c r="O16" i="20"/>
  <c r="P16" i="20"/>
  <c r="Q16" i="20"/>
  <c r="R16" i="20"/>
  <c r="T16" i="20"/>
  <c r="U16" i="20"/>
  <c r="V16" i="20"/>
  <c r="W16" i="20"/>
  <c r="Y16" i="20"/>
  <c r="AU16" i="20" s="1"/>
  <c r="Z16" i="20"/>
  <c r="AA16" i="20"/>
  <c r="AB16" i="20"/>
  <c r="AI16" i="20"/>
  <c r="BC16" i="20" s="1"/>
  <c r="AJ16" i="20"/>
  <c r="AK16" i="20"/>
  <c r="AL16" i="20"/>
  <c r="O17" i="20"/>
  <c r="P17" i="20"/>
  <c r="Q17" i="20"/>
  <c r="R17" i="20"/>
  <c r="T17" i="20"/>
  <c r="U17" i="20"/>
  <c r="V17" i="20"/>
  <c r="W17" i="20"/>
  <c r="Y17" i="20"/>
  <c r="Z17" i="20"/>
  <c r="AA17" i="20"/>
  <c r="AB17" i="20"/>
  <c r="AI17" i="20"/>
  <c r="AJ17" i="20"/>
  <c r="AK17" i="20"/>
  <c r="AL17" i="20"/>
  <c r="O18" i="20"/>
  <c r="P18" i="20"/>
  <c r="Q18" i="20"/>
  <c r="R18" i="20"/>
  <c r="T18" i="20"/>
  <c r="U18" i="20"/>
  <c r="V18" i="20"/>
  <c r="W18" i="20"/>
  <c r="Y18" i="20"/>
  <c r="AU18" i="20" s="1"/>
  <c r="Z18" i="20"/>
  <c r="AA18" i="20"/>
  <c r="AB18" i="20"/>
  <c r="AI18" i="20"/>
  <c r="BC18" i="20" s="1"/>
  <c r="AJ18" i="20"/>
  <c r="AK18" i="20"/>
  <c r="AL18" i="20"/>
  <c r="O19" i="20"/>
  <c r="P19" i="20"/>
  <c r="Q19" i="20"/>
  <c r="R19" i="20"/>
  <c r="T19" i="20"/>
  <c r="U19" i="20"/>
  <c r="V19" i="20"/>
  <c r="W19" i="20"/>
  <c r="Y19" i="20"/>
  <c r="Z19" i="20"/>
  <c r="AA19" i="20"/>
  <c r="AB19" i="20"/>
  <c r="AI19" i="20"/>
  <c r="AJ19" i="20"/>
  <c r="AK19" i="20"/>
  <c r="AL19" i="20"/>
  <c r="O20" i="20"/>
  <c r="P20" i="20"/>
  <c r="Q20" i="20"/>
  <c r="R20" i="20"/>
  <c r="T20" i="20"/>
  <c r="AQ20" i="20" s="1"/>
  <c r="U20" i="20"/>
  <c r="V20" i="20"/>
  <c r="W20" i="20"/>
  <c r="Y20" i="20"/>
  <c r="Z20" i="20"/>
  <c r="AA20" i="20"/>
  <c r="AB20" i="20"/>
  <c r="AI20" i="20"/>
  <c r="AJ20" i="20"/>
  <c r="AK20" i="20"/>
  <c r="AL20" i="20"/>
  <c r="O21" i="20"/>
  <c r="P21" i="20"/>
  <c r="Q21" i="20"/>
  <c r="R21" i="20"/>
  <c r="T21" i="20"/>
  <c r="U21" i="20"/>
  <c r="V21" i="20"/>
  <c r="W21" i="20"/>
  <c r="Y21" i="20"/>
  <c r="Z21" i="20"/>
  <c r="AA21" i="20"/>
  <c r="AB21" i="20"/>
  <c r="AI21" i="20"/>
  <c r="AJ21" i="20"/>
  <c r="AK21" i="20"/>
  <c r="AL21" i="20"/>
  <c r="O22" i="20"/>
  <c r="AM22" i="20" s="1"/>
  <c r="P22" i="20"/>
  <c r="Q22" i="20"/>
  <c r="R22" i="20"/>
  <c r="T22" i="20"/>
  <c r="U22" i="20"/>
  <c r="V22" i="20"/>
  <c r="W22" i="20"/>
  <c r="Y22" i="20"/>
  <c r="Z22" i="20"/>
  <c r="AA22" i="20"/>
  <c r="AB22" i="20"/>
  <c r="AI22" i="20"/>
  <c r="BC22" i="20" s="1"/>
  <c r="AJ22" i="20"/>
  <c r="AK22" i="20"/>
  <c r="AL22" i="20"/>
  <c r="O23" i="20"/>
  <c r="P23" i="20"/>
  <c r="Q23" i="20"/>
  <c r="R23" i="20"/>
  <c r="T23" i="20"/>
  <c r="U23" i="20"/>
  <c r="V23" i="20"/>
  <c r="W23" i="20"/>
  <c r="Y23" i="20"/>
  <c r="Z23" i="20"/>
  <c r="AA23" i="20"/>
  <c r="AB23" i="20"/>
  <c r="AI23" i="20"/>
  <c r="AJ23" i="20"/>
  <c r="AK23" i="20"/>
  <c r="AL23" i="20"/>
  <c r="O24" i="20"/>
  <c r="P24" i="20"/>
  <c r="Q24" i="20"/>
  <c r="R24" i="20"/>
  <c r="T24" i="20"/>
  <c r="U24" i="20"/>
  <c r="V24" i="20"/>
  <c r="W24" i="20"/>
  <c r="Y24" i="20"/>
  <c r="AU24" i="20" s="1"/>
  <c r="Z24" i="20"/>
  <c r="AA24" i="20"/>
  <c r="AB24" i="20"/>
  <c r="AI24" i="20"/>
  <c r="BC24" i="20" s="1"/>
  <c r="AJ24" i="20"/>
  <c r="AK24" i="20"/>
  <c r="AL24" i="20"/>
  <c r="O25" i="20"/>
  <c r="P25" i="20"/>
  <c r="Q25" i="20"/>
  <c r="R25" i="20"/>
  <c r="T25" i="20"/>
  <c r="U25" i="20"/>
  <c r="V25" i="20"/>
  <c r="W25" i="20"/>
  <c r="Y25" i="20"/>
  <c r="Z25" i="20"/>
  <c r="AA25" i="20"/>
  <c r="AB25" i="20"/>
  <c r="AI25" i="20"/>
  <c r="AJ25" i="20"/>
  <c r="AK25" i="20"/>
  <c r="AL25" i="20"/>
  <c r="O26" i="20"/>
  <c r="P26" i="20"/>
  <c r="Q26" i="20"/>
  <c r="R26" i="20"/>
  <c r="T26" i="20"/>
  <c r="U26" i="20"/>
  <c r="V26" i="20"/>
  <c r="W26" i="20"/>
  <c r="Y26" i="20"/>
  <c r="AU26" i="20" s="1"/>
  <c r="Z26" i="20"/>
  <c r="AA26" i="20"/>
  <c r="AB26" i="20"/>
  <c r="AI26" i="20"/>
  <c r="BC26" i="20" s="1"/>
  <c r="AJ26" i="20"/>
  <c r="AK26" i="20"/>
  <c r="AL26" i="20"/>
  <c r="O27" i="20"/>
  <c r="P27" i="20"/>
  <c r="Q27" i="20"/>
  <c r="R27" i="20"/>
  <c r="T27" i="20"/>
  <c r="U27" i="20"/>
  <c r="V27" i="20"/>
  <c r="W27" i="20"/>
  <c r="Y27" i="20"/>
  <c r="Z27" i="20"/>
  <c r="AA27" i="20"/>
  <c r="AB27" i="20"/>
  <c r="AI27" i="20"/>
  <c r="AJ27" i="20"/>
  <c r="AK27" i="20"/>
  <c r="AL27" i="20"/>
  <c r="O28" i="20"/>
  <c r="P28" i="20"/>
  <c r="Q28" i="20"/>
  <c r="R28" i="20"/>
  <c r="T28" i="20"/>
  <c r="AQ28" i="20" s="1"/>
  <c r="U28" i="20"/>
  <c r="V28" i="20"/>
  <c r="W28" i="20"/>
  <c r="Y28" i="20"/>
  <c r="Z28" i="20"/>
  <c r="AA28" i="20"/>
  <c r="AB28" i="20"/>
  <c r="AI28" i="20"/>
  <c r="AJ28" i="20"/>
  <c r="AK28" i="20"/>
  <c r="AL28" i="20"/>
  <c r="O29" i="20"/>
  <c r="P29" i="20"/>
  <c r="Q29" i="20"/>
  <c r="R29" i="20"/>
  <c r="T29" i="20"/>
  <c r="U29" i="20"/>
  <c r="V29" i="20"/>
  <c r="W29" i="20"/>
  <c r="Y29" i="20"/>
  <c r="Z29" i="20"/>
  <c r="AA29" i="20"/>
  <c r="AB29" i="20"/>
  <c r="AI29" i="20"/>
  <c r="AJ29" i="20"/>
  <c r="AK29" i="20"/>
  <c r="AL29" i="20"/>
  <c r="O30" i="20"/>
  <c r="AM30" i="20" s="1"/>
  <c r="P30" i="20"/>
  <c r="Q30" i="20"/>
  <c r="R30" i="20"/>
  <c r="T30" i="20"/>
  <c r="U30" i="20"/>
  <c r="V30" i="20"/>
  <c r="W30" i="20"/>
  <c r="Y30" i="20"/>
  <c r="Z30" i="20"/>
  <c r="AA30" i="20"/>
  <c r="AB30" i="20"/>
  <c r="AI30" i="20"/>
  <c r="BC30" i="20" s="1"/>
  <c r="AJ30" i="20"/>
  <c r="AK30" i="20"/>
  <c r="AL30" i="20"/>
  <c r="O31" i="20"/>
  <c r="P31" i="20"/>
  <c r="Q31" i="20"/>
  <c r="R31" i="20"/>
  <c r="T31" i="20"/>
  <c r="U31" i="20"/>
  <c r="V31" i="20"/>
  <c r="W31" i="20"/>
  <c r="Y31" i="20"/>
  <c r="Z31" i="20"/>
  <c r="AA31" i="20"/>
  <c r="AB31" i="20"/>
  <c r="AI31" i="20"/>
  <c r="AJ31" i="20"/>
  <c r="AK31" i="20"/>
  <c r="AL31" i="20"/>
  <c r="O32" i="20"/>
  <c r="P32" i="20"/>
  <c r="Q32" i="20"/>
  <c r="R32" i="20"/>
  <c r="T32" i="20"/>
  <c r="U32" i="20"/>
  <c r="V32" i="20"/>
  <c r="W32" i="20"/>
  <c r="Y32" i="20"/>
  <c r="AU32" i="20" s="1"/>
  <c r="Z32" i="20"/>
  <c r="AA32" i="20"/>
  <c r="AB32" i="20"/>
  <c r="AI32" i="20"/>
  <c r="BC32" i="20" s="1"/>
  <c r="AJ32" i="20"/>
  <c r="AK32" i="20"/>
  <c r="AL32" i="20"/>
  <c r="O33" i="20"/>
  <c r="P33" i="20"/>
  <c r="Q33" i="20"/>
  <c r="R33" i="20"/>
  <c r="T33" i="20"/>
  <c r="U33" i="20"/>
  <c r="V33" i="20"/>
  <c r="W33" i="20"/>
  <c r="Y33" i="20"/>
  <c r="Z33" i="20"/>
  <c r="AA33" i="20"/>
  <c r="AB33" i="20"/>
  <c r="AI33" i="20"/>
  <c r="AJ33" i="20"/>
  <c r="AK33" i="20"/>
  <c r="AL33" i="20"/>
  <c r="O34" i="20"/>
  <c r="P34" i="20"/>
  <c r="Q34" i="20"/>
  <c r="R34" i="20"/>
  <c r="T34" i="20"/>
  <c r="U34" i="20"/>
  <c r="V34" i="20"/>
  <c r="W34" i="20"/>
  <c r="Y34" i="20"/>
  <c r="AU34" i="20" s="1"/>
  <c r="Z34" i="20"/>
  <c r="AA34" i="20"/>
  <c r="AB34" i="20"/>
  <c r="AI34" i="20"/>
  <c r="BC34" i="20" s="1"/>
  <c r="AJ34" i="20"/>
  <c r="AK34" i="20"/>
  <c r="AL34" i="20"/>
  <c r="O35" i="20"/>
  <c r="P35" i="20"/>
  <c r="Q35" i="20"/>
  <c r="R35" i="20"/>
  <c r="T35" i="20"/>
  <c r="U35" i="20"/>
  <c r="V35" i="20"/>
  <c r="W35" i="20"/>
  <c r="Y35" i="20"/>
  <c r="Z35" i="20"/>
  <c r="AA35" i="20"/>
  <c r="AB35" i="20"/>
  <c r="AI35" i="20"/>
  <c r="AJ35" i="20"/>
  <c r="AK35" i="20"/>
  <c r="AL35" i="20"/>
  <c r="O36" i="20"/>
  <c r="P36" i="20"/>
  <c r="Q36" i="20"/>
  <c r="R36" i="20"/>
  <c r="T36" i="20"/>
  <c r="AQ36" i="20" s="1"/>
  <c r="U36" i="20"/>
  <c r="V36" i="20"/>
  <c r="W36" i="20"/>
  <c r="Y36" i="20"/>
  <c r="Z36" i="20"/>
  <c r="AA36" i="20"/>
  <c r="AB36" i="20"/>
  <c r="AI36" i="20"/>
  <c r="AJ36" i="20"/>
  <c r="AK36" i="20"/>
  <c r="AL36" i="20"/>
  <c r="O37" i="20"/>
  <c r="P37" i="20"/>
  <c r="Q37" i="20"/>
  <c r="R37" i="20"/>
  <c r="T37" i="20"/>
  <c r="U37" i="20"/>
  <c r="V37" i="20"/>
  <c r="W37" i="20"/>
  <c r="Y37" i="20"/>
  <c r="Z37" i="20"/>
  <c r="AA37" i="20"/>
  <c r="AB37" i="20"/>
  <c r="AI37" i="20"/>
  <c r="AJ37" i="20"/>
  <c r="AK37" i="20"/>
  <c r="AL37" i="20"/>
  <c r="O38" i="20"/>
  <c r="AM38" i="20" s="1"/>
  <c r="P38" i="20"/>
  <c r="Q38" i="20"/>
  <c r="R38" i="20"/>
  <c r="T38" i="20"/>
  <c r="U38" i="20"/>
  <c r="V38" i="20"/>
  <c r="W38" i="20"/>
  <c r="Y38" i="20"/>
  <c r="Z38" i="20"/>
  <c r="AA38" i="20"/>
  <c r="AB38" i="20"/>
  <c r="AI38" i="20"/>
  <c r="BC38" i="20" s="1"/>
  <c r="AJ38" i="20"/>
  <c r="AK38" i="20"/>
  <c r="AL38" i="20"/>
  <c r="O39" i="20"/>
  <c r="P39" i="20"/>
  <c r="Q39" i="20"/>
  <c r="R39" i="20"/>
  <c r="T39" i="20"/>
  <c r="U39" i="20"/>
  <c r="V39" i="20"/>
  <c r="W39" i="20"/>
  <c r="Y39" i="20"/>
  <c r="Z39" i="20"/>
  <c r="AA39" i="20"/>
  <c r="AB39" i="20"/>
  <c r="AI39" i="20"/>
  <c r="AJ39" i="20"/>
  <c r="AK39" i="20"/>
  <c r="AL39" i="20"/>
  <c r="O40" i="20"/>
  <c r="P40" i="20"/>
  <c r="Q40" i="20"/>
  <c r="R40" i="20"/>
  <c r="T40" i="20"/>
  <c r="U40" i="20"/>
  <c r="V40" i="20"/>
  <c r="W40" i="20"/>
  <c r="Y40" i="20"/>
  <c r="AU40" i="20" s="1"/>
  <c r="Z40" i="20"/>
  <c r="AA40" i="20"/>
  <c r="AB40" i="20"/>
  <c r="AI40" i="20"/>
  <c r="BC40" i="20" s="1"/>
  <c r="AJ40" i="20"/>
  <c r="AK40" i="20"/>
  <c r="AL40" i="20"/>
  <c r="O41" i="20"/>
  <c r="P41" i="20"/>
  <c r="Q41" i="20"/>
  <c r="R41" i="20"/>
  <c r="T41" i="20"/>
  <c r="U41" i="20"/>
  <c r="V41" i="20"/>
  <c r="W41" i="20"/>
  <c r="Y41" i="20"/>
  <c r="AU41" i="20" s="1"/>
  <c r="Z41" i="20"/>
  <c r="AA41" i="20"/>
  <c r="AB41" i="20"/>
  <c r="AI41" i="20"/>
  <c r="AJ41" i="20"/>
  <c r="AK41" i="20"/>
  <c r="AL41" i="20"/>
  <c r="O42" i="20"/>
  <c r="P42" i="20"/>
  <c r="Q42" i="20"/>
  <c r="R42" i="20"/>
  <c r="T42" i="20"/>
  <c r="U42" i="20"/>
  <c r="V42" i="20"/>
  <c r="W42" i="20"/>
  <c r="Y42" i="20"/>
  <c r="AU42" i="20" s="1"/>
  <c r="Z42" i="20"/>
  <c r="AA42" i="20"/>
  <c r="AB42" i="20"/>
  <c r="AI42" i="20"/>
  <c r="BC42" i="20" s="1"/>
  <c r="AJ42" i="20"/>
  <c r="AK42" i="20"/>
  <c r="AL42" i="20"/>
  <c r="O43" i="20"/>
  <c r="P43" i="20"/>
  <c r="Q43" i="20"/>
  <c r="R43" i="20"/>
  <c r="T43" i="20"/>
  <c r="U43" i="20"/>
  <c r="V43" i="20"/>
  <c r="W43" i="20"/>
  <c r="Y43" i="20"/>
  <c r="Z43" i="20"/>
  <c r="AA43" i="20"/>
  <c r="AB43" i="20"/>
  <c r="AI43" i="20"/>
  <c r="AJ43" i="20"/>
  <c r="AK43" i="20"/>
  <c r="AL43" i="20"/>
  <c r="O44" i="20"/>
  <c r="P44" i="20"/>
  <c r="Q44" i="20"/>
  <c r="R44" i="20"/>
  <c r="T44" i="20"/>
  <c r="AQ44" i="20" s="1"/>
  <c r="U44" i="20"/>
  <c r="V44" i="20"/>
  <c r="W44" i="20"/>
  <c r="Y44" i="20"/>
  <c r="Z44" i="20"/>
  <c r="AA44" i="20"/>
  <c r="AB44" i="20"/>
  <c r="AI44" i="20"/>
  <c r="AJ44" i="20"/>
  <c r="AK44" i="20"/>
  <c r="AL44" i="20"/>
  <c r="O45" i="20"/>
  <c r="P45" i="20"/>
  <c r="Q45" i="20"/>
  <c r="R45" i="20"/>
  <c r="T45" i="20"/>
  <c r="U45" i="20"/>
  <c r="V45" i="20"/>
  <c r="W45" i="20"/>
  <c r="Y45" i="20"/>
  <c r="Z45" i="20"/>
  <c r="AA45" i="20"/>
  <c r="AB45" i="20"/>
  <c r="AI45" i="20"/>
  <c r="AJ45" i="20"/>
  <c r="AK45" i="20"/>
  <c r="AL45" i="20"/>
  <c r="O46" i="20"/>
  <c r="AM46" i="20" s="1"/>
  <c r="P46" i="20"/>
  <c r="Q46" i="20"/>
  <c r="R46" i="20"/>
  <c r="T46" i="20"/>
  <c r="U46" i="20"/>
  <c r="V46" i="20"/>
  <c r="W46" i="20"/>
  <c r="Y46" i="20"/>
  <c r="Z46" i="20"/>
  <c r="AA46" i="20"/>
  <c r="AB46" i="20"/>
  <c r="AI46" i="20"/>
  <c r="BC46" i="20" s="1"/>
  <c r="AJ46" i="20"/>
  <c r="AK46" i="20"/>
  <c r="AL46" i="20"/>
  <c r="O47" i="20"/>
  <c r="P47" i="20"/>
  <c r="Q47" i="20"/>
  <c r="R47" i="20"/>
  <c r="T47" i="20"/>
  <c r="U47" i="20"/>
  <c r="V47" i="20"/>
  <c r="W47" i="20"/>
  <c r="Y47" i="20"/>
  <c r="Z47" i="20"/>
  <c r="AA47" i="20"/>
  <c r="AB47" i="20"/>
  <c r="AI47" i="20"/>
  <c r="AJ47" i="20"/>
  <c r="AK47" i="20"/>
  <c r="AL47" i="20"/>
  <c r="O48" i="20"/>
  <c r="P48" i="20"/>
  <c r="Q48" i="20"/>
  <c r="R48" i="20"/>
  <c r="T48" i="20"/>
  <c r="U48" i="20"/>
  <c r="V48" i="20"/>
  <c r="W48" i="20"/>
  <c r="Y48" i="20"/>
  <c r="AU48" i="20" s="1"/>
  <c r="Z48" i="20"/>
  <c r="AA48" i="20"/>
  <c r="AB48" i="20"/>
  <c r="AI48" i="20"/>
  <c r="BC48" i="20" s="1"/>
  <c r="AJ48" i="20"/>
  <c r="AK48" i="20"/>
  <c r="AL48" i="20"/>
  <c r="O49" i="20"/>
  <c r="P49" i="20"/>
  <c r="Q49" i="20"/>
  <c r="R49" i="20"/>
  <c r="T49" i="20"/>
  <c r="U49" i="20"/>
  <c r="V49" i="20"/>
  <c r="W49" i="20"/>
  <c r="Y49" i="20"/>
  <c r="Z49" i="20"/>
  <c r="AA49" i="20"/>
  <c r="AB49" i="20"/>
  <c r="AI49" i="20"/>
  <c r="AJ49" i="20"/>
  <c r="AK49" i="20"/>
  <c r="AL49" i="20"/>
  <c r="O50" i="20"/>
  <c r="P50" i="20"/>
  <c r="Q50" i="20"/>
  <c r="R50" i="20"/>
  <c r="T50" i="20"/>
  <c r="U50" i="20"/>
  <c r="V50" i="20"/>
  <c r="W50" i="20"/>
  <c r="Y50" i="20"/>
  <c r="AU50" i="20" s="1"/>
  <c r="Z50" i="20"/>
  <c r="AA50" i="20"/>
  <c r="AB50" i="20"/>
  <c r="AI50" i="20"/>
  <c r="BC50" i="20" s="1"/>
  <c r="AJ50" i="20"/>
  <c r="AK50" i="20"/>
  <c r="AL50" i="20"/>
  <c r="O51" i="20"/>
  <c r="AM51" i="20" s="1"/>
  <c r="P51" i="20"/>
  <c r="Q51" i="20"/>
  <c r="R51" i="20"/>
  <c r="T51" i="20"/>
  <c r="U51" i="20"/>
  <c r="V51" i="20"/>
  <c r="W51" i="20"/>
  <c r="Y51" i="20"/>
  <c r="Z51" i="20"/>
  <c r="AA51" i="20"/>
  <c r="AB51" i="20"/>
  <c r="AI51" i="20"/>
  <c r="AJ51" i="20"/>
  <c r="AK51" i="20"/>
  <c r="AL51" i="20"/>
  <c r="O52" i="20"/>
  <c r="P52" i="20"/>
  <c r="Q52" i="20"/>
  <c r="R52" i="20"/>
  <c r="T52" i="20"/>
  <c r="AQ52" i="20" s="1"/>
  <c r="U52" i="20"/>
  <c r="V52" i="20"/>
  <c r="W52" i="20"/>
  <c r="Y52" i="20"/>
  <c r="Z52" i="20"/>
  <c r="AA52" i="20"/>
  <c r="AB52" i="20"/>
  <c r="AI52" i="20"/>
  <c r="AJ52" i="20"/>
  <c r="AK52" i="20"/>
  <c r="AL52" i="20"/>
  <c r="O53" i="20"/>
  <c r="P53" i="20"/>
  <c r="Q53" i="20"/>
  <c r="R53" i="20"/>
  <c r="T53" i="20"/>
  <c r="U53" i="20"/>
  <c r="V53" i="20"/>
  <c r="W53" i="20"/>
  <c r="Y53" i="20"/>
  <c r="Z53" i="20"/>
  <c r="AA53" i="20"/>
  <c r="AB53" i="20"/>
  <c r="AI53" i="20"/>
  <c r="AJ53" i="20"/>
  <c r="AK53" i="20"/>
  <c r="AL53" i="20"/>
  <c r="O54" i="20"/>
  <c r="AM54" i="20" s="1"/>
  <c r="P54" i="20"/>
  <c r="Q54" i="20"/>
  <c r="R54" i="20"/>
  <c r="T54" i="20"/>
  <c r="U54" i="20"/>
  <c r="V54" i="20"/>
  <c r="W54" i="20"/>
  <c r="Y54" i="20"/>
  <c r="Z54" i="20"/>
  <c r="AA54" i="20"/>
  <c r="AB54" i="20"/>
  <c r="AI54" i="20"/>
  <c r="BC54" i="20" s="1"/>
  <c r="AJ54" i="20"/>
  <c r="AK54" i="20"/>
  <c r="AL54" i="20"/>
  <c r="O55" i="20"/>
  <c r="P55" i="20"/>
  <c r="Q55" i="20"/>
  <c r="R55" i="20"/>
  <c r="T55" i="20"/>
  <c r="U55" i="20"/>
  <c r="V55" i="20"/>
  <c r="W55" i="20"/>
  <c r="Y55" i="20"/>
  <c r="Z55" i="20"/>
  <c r="AA55" i="20"/>
  <c r="AB55" i="20"/>
  <c r="AI55" i="20"/>
  <c r="AJ55" i="20"/>
  <c r="AK55" i="20"/>
  <c r="AL55" i="20"/>
  <c r="O56" i="20"/>
  <c r="P56" i="20"/>
  <c r="Q56" i="20"/>
  <c r="R56" i="20"/>
  <c r="T56" i="20"/>
  <c r="U56" i="20"/>
  <c r="V56" i="20"/>
  <c r="W56" i="20"/>
  <c r="Y56" i="20"/>
  <c r="AU56" i="20" s="1"/>
  <c r="Z56" i="20"/>
  <c r="AA56" i="20"/>
  <c r="AB56" i="20"/>
  <c r="AI56" i="20"/>
  <c r="BC56" i="20" s="1"/>
  <c r="AJ56" i="20"/>
  <c r="AK56" i="20"/>
  <c r="AL56" i="20"/>
  <c r="AK5" i="20"/>
  <c r="AJ5" i="20"/>
  <c r="AI5" i="20"/>
  <c r="AB5" i="20"/>
  <c r="AA5" i="20"/>
  <c r="Z5" i="20"/>
  <c r="Y5" i="20"/>
  <c r="W5" i="20"/>
  <c r="V5" i="20"/>
  <c r="U5" i="20"/>
  <c r="T5" i="20"/>
  <c r="O5" i="20"/>
  <c r="P5" i="20"/>
  <c r="Q5" i="20"/>
  <c r="R5" i="20"/>
  <c r="BC52" i="20" l="1"/>
  <c r="AQ48" i="20"/>
  <c r="BC44" i="20"/>
  <c r="AQ40" i="20"/>
  <c r="BC36" i="20"/>
  <c r="AQ32" i="20"/>
  <c r="BC28" i="20"/>
  <c r="AQ24" i="20"/>
  <c r="BC20" i="20"/>
  <c r="AQ16" i="20"/>
  <c r="BC12" i="20"/>
  <c r="AQ56" i="20"/>
  <c r="AM35" i="20"/>
  <c r="AM27" i="20"/>
  <c r="AM19" i="20"/>
  <c r="AM11" i="20"/>
  <c r="AM43" i="20"/>
  <c r="AY20" i="20"/>
  <c r="AY12" i="20"/>
  <c r="AQ8" i="20"/>
  <c r="AM53" i="20"/>
  <c r="AM45" i="20"/>
  <c r="AM37" i="20"/>
  <c r="AM29" i="20"/>
  <c r="AM21" i="20"/>
  <c r="AM13" i="20"/>
  <c r="AY5" i="20"/>
  <c r="AQ43" i="20"/>
  <c r="AQ35" i="20"/>
  <c r="AQ51" i="20"/>
  <c r="AM55" i="20"/>
  <c r="AU47" i="20"/>
  <c r="AM39" i="20"/>
  <c r="AM23" i="20"/>
  <c r="AU15" i="20"/>
  <c r="AM15" i="20"/>
  <c r="AU7" i="20"/>
  <c r="AM7" i="20"/>
  <c r="AM47" i="20"/>
  <c r="AU31" i="20"/>
  <c r="AU23" i="20"/>
  <c r="AY51" i="20"/>
  <c r="AY43" i="20"/>
  <c r="AY35" i="20"/>
  <c r="AY27" i="20"/>
  <c r="AY19" i="20"/>
  <c r="AY11" i="20"/>
  <c r="AU55" i="20"/>
  <c r="AU39" i="20"/>
  <c r="AM31" i="20"/>
  <c r="AQ27" i="20"/>
  <c r="AQ19" i="20"/>
  <c r="AQ11" i="20"/>
  <c r="BA6" i="20"/>
  <c r="AM25" i="20"/>
  <c r="AQ37" i="20"/>
  <c r="AQ29" i="20"/>
  <c r="AU9" i="20"/>
  <c r="AM56" i="20"/>
  <c r="AM24" i="20"/>
  <c r="AU51" i="20"/>
  <c r="AU49" i="20"/>
  <c r="AU43" i="20"/>
  <c r="AU35" i="20"/>
  <c r="AU33" i="20"/>
  <c r="AU27" i="20"/>
  <c r="AU25" i="20"/>
  <c r="AU19" i="20"/>
  <c r="AU17" i="20"/>
  <c r="AU11" i="20"/>
  <c r="AU5" i="20"/>
  <c r="AY55" i="20"/>
  <c r="AY47" i="20"/>
  <c r="AY39" i="20"/>
  <c r="AY31" i="20"/>
  <c r="AY23" i="20"/>
  <c r="AY15" i="20"/>
  <c r="AY7" i="20"/>
  <c r="AQ55" i="20"/>
  <c r="BC49" i="20"/>
  <c r="BC35" i="20"/>
  <c r="BC33" i="20"/>
  <c r="BC27" i="20"/>
  <c r="BC25" i="20"/>
  <c r="AQ21" i="20"/>
  <c r="BC19" i="20"/>
  <c r="BC17" i="20"/>
  <c r="AQ15" i="20"/>
  <c r="AQ13" i="20"/>
  <c r="BC11" i="20"/>
  <c r="BC9" i="20"/>
  <c r="AQ7" i="20"/>
  <c r="AQ53" i="20"/>
  <c r="AQ47" i="20"/>
  <c r="AQ39" i="20"/>
  <c r="AQ23" i="20"/>
  <c r="BC51" i="20"/>
  <c r="AQ45" i="20"/>
  <c r="BC43" i="20"/>
  <c r="BC41" i="20"/>
  <c r="AQ31" i="20"/>
  <c r="BC5" i="20"/>
  <c r="AM48" i="20"/>
  <c r="AM32" i="20"/>
  <c r="AM17" i="20"/>
  <c r="AM16" i="20"/>
  <c r="AM9" i="20"/>
  <c r="AM8" i="20"/>
  <c r="AM41" i="20"/>
  <c r="AM33" i="20"/>
  <c r="AM49" i="20"/>
  <c r="AM40" i="20"/>
  <c r="BC55" i="20"/>
  <c r="BC47" i="20"/>
  <c r="BC39" i="20"/>
  <c r="BC31" i="20"/>
  <c r="BC23" i="20"/>
  <c r="BC15" i="20"/>
  <c r="BC7" i="20"/>
  <c r="AU22" i="20"/>
  <c r="AU54" i="20"/>
  <c r="AU46" i="20"/>
  <c r="AU38" i="20"/>
  <c r="AU30" i="20"/>
  <c r="AU14" i="20"/>
  <c r="AU6" i="20"/>
  <c r="AY49" i="20"/>
  <c r="AY41" i="20"/>
  <c r="AY33" i="20"/>
  <c r="AY25" i="20"/>
  <c r="AY17" i="20"/>
  <c r="AY9" i="20"/>
  <c r="AQ54" i="20"/>
  <c r="AQ34" i="20"/>
  <c r="AQ30" i="20"/>
  <c r="AQ26" i="20"/>
  <c r="AQ25" i="20"/>
  <c r="AQ22" i="20"/>
  <c r="AQ18" i="20"/>
  <c r="AQ17" i="20"/>
  <c r="AQ14" i="20"/>
  <c r="AQ10" i="20"/>
  <c r="AQ9" i="20"/>
  <c r="AQ6" i="20"/>
  <c r="AQ46" i="20"/>
  <c r="AQ41" i="20"/>
  <c r="AQ33" i="20"/>
  <c r="AQ50" i="20"/>
  <c r="AQ49" i="20"/>
  <c r="AQ42" i="20"/>
  <c r="AQ38" i="20"/>
  <c r="AY54" i="20"/>
  <c r="AY50" i="20"/>
  <c r="AY46" i="20"/>
  <c r="AY42" i="20"/>
  <c r="AY38" i="20"/>
  <c r="AY34" i="20"/>
  <c r="AY30" i="20"/>
  <c r="AY26" i="20"/>
  <c r="AY22" i="20"/>
  <c r="AY18" i="20"/>
  <c r="AY14" i="20"/>
  <c r="AY10" i="20"/>
  <c r="AY6" i="20"/>
  <c r="AM50" i="20"/>
  <c r="AM42" i="20"/>
  <c r="AM34" i="20"/>
  <c r="AM26" i="20"/>
  <c r="AM18" i="20"/>
  <c r="AM10" i="20"/>
  <c r="AM52" i="20"/>
  <c r="AM44" i="20"/>
  <c r="AM36" i="20"/>
  <c r="AM28" i="20"/>
  <c r="AM20" i="20"/>
  <c r="AM12" i="20"/>
  <c r="AQ5" i="20"/>
  <c r="AM5" i="20"/>
  <c r="BC53" i="20"/>
  <c r="BC45" i="20"/>
  <c r="BC37" i="20"/>
  <c r="BC29" i="20"/>
  <c r="BC21" i="20"/>
  <c r="BC13" i="20"/>
  <c r="AY53" i="20"/>
  <c r="AY45" i="20"/>
  <c r="AY37" i="20"/>
  <c r="AY29" i="20"/>
  <c r="AY21" i="20"/>
  <c r="AY13" i="20"/>
  <c r="AU45" i="20"/>
  <c r="AU44" i="20"/>
  <c r="AU36" i="20"/>
  <c r="AU29" i="20"/>
  <c r="AU28" i="20"/>
  <c r="AU21" i="20"/>
  <c r="AU20" i="20"/>
  <c r="AU13" i="20"/>
  <c r="AU12" i="20"/>
  <c r="AU52" i="20"/>
  <c r="AU53" i="20"/>
  <c r="AU37" i="20"/>
  <c r="BB8" i="20"/>
  <c r="BB6" i="20"/>
  <c r="AZ56" i="20"/>
  <c r="AZ54" i="20"/>
  <c r="AZ52" i="20"/>
  <c r="AZ50" i="20"/>
  <c r="AZ48" i="20"/>
  <c r="AZ46" i="20"/>
  <c r="AZ44" i="20"/>
  <c r="AZ42" i="20"/>
  <c r="AZ40" i="20"/>
  <c r="AZ38" i="20"/>
  <c r="AZ36" i="20"/>
  <c r="AZ34" i="20"/>
  <c r="AZ32" i="20"/>
  <c r="AZ30" i="20"/>
  <c r="AZ28" i="20"/>
  <c r="AZ26" i="20"/>
  <c r="AZ24" i="20"/>
  <c r="AZ22" i="20"/>
  <c r="AZ20" i="20"/>
  <c r="AZ18" i="20"/>
  <c r="AZ16" i="20"/>
  <c r="AZ14" i="20"/>
  <c r="AZ12" i="20"/>
  <c r="AZ10" i="20"/>
  <c r="AZ8" i="20"/>
  <c r="AZ6" i="20"/>
  <c r="BA8" i="20"/>
  <c r="BB10" i="20"/>
  <c r="BA30" i="20"/>
  <c r="BA28" i="20"/>
  <c r="BA26" i="20"/>
  <c r="BA24" i="20"/>
  <c r="BA22" i="20"/>
  <c r="BA20" i="20"/>
  <c r="BA18" i="20"/>
  <c r="BA55" i="20"/>
  <c r="BA53" i="20"/>
  <c r="BA51" i="20"/>
  <c r="BA49" i="20"/>
  <c r="BA47" i="20"/>
  <c r="BA45" i="20"/>
  <c r="BA43" i="20"/>
  <c r="BA41" i="20"/>
  <c r="BA39" i="20"/>
  <c r="BA37" i="20"/>
  <c r="BA35" i="20"/>
  <c r="BA33" i="20"/>
  <c r="BA31" i="20"/>
  <c r="BA29" i="20"/>
  <c r="BA27" i="20"/>
  <c r="BA25" i="20"/>
  <c r="BA23" i="20"/>
  <c r="BA21" i="20"/>
  <c r="BA19" i="20"/>
  <c r="BA17" i="20"/>
  <c r="BA15" i="20"/>
  <c r="BA13" i="20"/>
  <c r="BA11" i="20"/>
  <c r="BA9" i="20"/>
  <c r="BA7" i="20"/>
  <c r="BB56" i="20"/>
  <c r="BA16" i="20"/>
  <c r="BA14" i="20"/>
  <c r="BB50" i="20"/>
  <c r="BB48" i="20"/>
  <c r="BB42" i="20"/>
  <c r="BA12" i="20"/>
  <c r="AV5" i="20"/>
  <c r="AZ5" i="20"/>
  <c r="BB40" i="20"/>
  <c r="BB34" i="20"/>
  <c r="BB32" i="20"/>
  <c r="BB26" i="20"/>
  <c r="BB24" i="20"/>
  <c r="BB18" i="20"/>
  <c r="BB16" i="20"/>
  <c r="BA32" i="20"/>
  <c r="BA10" i="20"/>
  <c r="BA56" i="20"/>
  <c r="BA54" i="20"/>
  <c r="BA52" i="20"/>
  <c r="BA50" i="20"/>
  <c r="BA48" i="20"/>
  <c r="BA46" i="20"/>
  <c r="BA44" i="20"/>
  <c r="BA42" i="20"/>
  <c r="BA40" i="20"/>
  <c r="BA38" i="20"/>
  <c r="BA36" i="20"/>
  <c r="BA34" i="20"/>
  <c r="BF5" i="20"/>
  <c r="AZ55" i="20"/>
  <c r="AZ53" i="20"/>
  <c r="AZ51" i="20"/>
  <c r="AZ49" i="20"/>
  <c r="AZ47" i="20"/>
  <c r="AZ45" i="20"/>
  <c r="AZ43" i="20"/>
  <c r="AZ41" i="20"/>
  <c r="AZ39" i="20"/>
  <c r="AZ37" i="20"/>
  <c r="AZ35" i="20"/>
  <c r="AZ33" i="20"/>
  <c r="AZ31" i="20"/>
  <c r="AZ29" i="20"/>
  <c r="AZ27" i="20"/>
  <c r="AZ25" i="20"/>
  <c r="AZ23" i="20"/>
  <c r="AZ21" i="20"/>
  <c r="AZ19" i="20"/>
  <c r="AZ17" i="20"/>
  <c r="AZ15" i="20"/>
  <c r="AZ13" i="20"/>
  <c r="AZ11" i="20"/>
  <c r="AZ9" i="20"/>
  <c r="AZ7" i="20"/>
  <c r="BB5" i="20"/>
  <c r="BB54" i="20"/>
  <c r="BB52" i="20"/>
  <c r="BB46" i="20"/>
  <c r="BB44" i="20"/>
  <c r="BB38" i="20"/>
  <c r="BB36" i="20"/>
  <c r="BB30" i="20"/>
  <c r="BB28" i="20"/>
  <c r="BB22" i="20"/>
  <c r="BB20" i="20"/>
  <c r="BB14" i="20"/>
  <c r="BB12" i="20"/>
  <c r="BA5" i="20"/>
  <c r="BD5" i="20"/>
  <c r="BB55" i="20"/>
  <c r="BB53" i="20"/>
  <c r="BB51" i="20"/>
  <c r="BB49" i="20"/>
  <c r="BB47" i="20"/>
  <c r="BB45" i="20"/>
  <c r="BB43" i="20"/>
  <c r="BB41" i="20"/>
  <c r="BB39" i="20"/>
  <c r="BB37" i="20"/>
  <c r="BB35" i="20"/>
  <c r="BB33" i="20"/>
  <c r="BB31" i="20"/>
  <c r="BB29" i="20"/>
  <c r="BB27" i="20"/>
  <c r="BB25" i="20"/>
  <c r="BB23" i="20"/>
  <c r="BB21" i="20"/>
  <c r="BB19" i="20"/>
  <c r="BB17" i="20"/>
  <c r="BB15" i="20"/>
  <c r="BB13" i="20"/>
  <c r="BB11" i="20"/>
  <c r="BB9" i="20"/>
  <c r="BB7" i="20"/>
  <c r="V55" i="25"/>
  <c r="Z55" i="17"/>
  <c r="BE45" i="20"/>
  <c r="AT45" i="20"/>
  <c r="AN54" i="20"/>
  <c r="AT33" i="20"/>
  <c r="BE49" i="20"/>
  <c r="AT49" i="20"/>
  <c r="AN38" i="20"/>
  <c r="AN34" i="20"/>
  <c r="AN18" i="20"/>
  <c r="AN14" i="20"/>
  <c r="AN10" i="20"/>
  <c r="BE41" i="20"/>
  <c r="AT41" i="20"/>
  <c r="AN30" i="20"/>
  <c r="AN46" i="20"/>
  <c r="BE25" i="20"/>
  <c r="AN22" i="20"/>
  <c r="AN50" i="20"/>
  <c r="AT29" i="20"/>
  <c r="BE37" i="20"/>
  <c r="AT37" i="20"/>
  <c r="AN26" i="20"/>
  <c r="AT25" i="20"/>
  <c r="BE53" i="20"/>
  <c r="AT53" i="20"/>
  <c r="AN42" i="20"/>
  <c r="AT21" i="20"/>
  <c r="AN53" i="20"/>
  <c r="AN49" i="20"/>
  <c r="AN45" i="20"/>
  <c r="AN41" i="20"/>
  <c r="AN37" i="20"/>
  <c r="AN33" i="20"/>
  <c r="AN29" i="20"/>
  <c r="AN25" i="20"/>
  <c r="AP5" i="20"/>
  <c r="AT54" i="20"/>
  <c r="AT50" i="20"/>
  <c r="AT46" i="20"/>
  <c r="AT42" i="20"/>
  <c r="AT38" i="20"/>
  <c r="AT34" i="20"/>
  <c r="AT30" i="20"/>
  <c r="AT26" i="20"/>
  <c r="AT22" i="20"/>
  <c r="AT18" i="20"/>
  <c r="AT14" i="20"/>
  <c r="AT10" i="20"/>
  <c r="AT6" i="20"/>
  <c r="AT56" i="20"/>
  <c r="AN56" i="20"/>
  <c r="AT52" i="20"/>
  <c r="AN52" i="20"/>
  <c r="BE54" i="20"/>
  <c r="BE50" i="20"/>
  <c r="BE46" i="20"/>
  <c r="BE42" i="20"/>
  <c r="AN21" i="20"/>
  <c r="AT17" i="20"/>
  <c r="AN17" i="20"/>
  <c r="AT13" i="20"/>
  <c r="AN13" i="20"/>
  <c r="AT9" i="20"/>
  <c r="AN9" i="20"/>
  <c r="BE40" i="20"/>
  <c r="AT48" i="20"/>
  <c r="AN48" i="20"/>
  <c r="AT44" i="20"/>
  <c r="AN44" i="20"/>
  <c r="AT40" i="20"/>
  <c r="AN40" i="20"/>
  <c r="AT36" i="20"/>
  <c r="AN36" i="20"/>
  <c r="AT32" i="20"/>
  <c r="AN32" i="20"/>
  <c r="AT28" i="20"/>
  <c r="AN28" i="20"/>
  <c r="AT24" i="20"/>
  <c r="AN24" i="20"/>
  <c r="AT20" i="20"/>
  <c r="AN20" i="20"/>
  <c r="AT16" i="20"/>
  <c r="AN16" i="20"/>
  <c r="AT12" i="20"/>
  <c r="AN12" i="20"/>
  <c r="AT8" i="20"/>
  <c r="AN8" i="20"/>
  <c r="BE55" i="20"/>
  <c r="BE51" i="20"/>
  <c r="BE47" i="20"/>
  <c r="BE43" i="20"/>
  <c r="BE39" i="20"/>
  <c r="BE56" i="20"/>
  <c r="BE52" i="20"/>
  <c r="BE48" i="20"/>
  <c r="BE44" i="20"/>
  <c r="AT55" i="20"/>
  <c r="AN55" i="20"/>
  <c r="AT51" i="20"/>
  <c r="AN51" i="20"/>
  <c r="AT47" i="20"/>
  <c r="AN47" i="20"/>
  <c r="AT43" i="20"/>
  <c r="AN43" i="20"/>
  <c r="AT39" i="20"/>
  <c r="AN39" i="20"/>
  <c r="AT35" i="20"/>
  <c r="AN35" i="20"/>
  <c r="AT31" i="20"/>
  <c r="AN31" i="20"/>
  <c r="AT27" i="20"/>
  <c r="AN27" i="20"/>
  <c r="AT23" i="20"/>
  <c r="AN23" i="20"/>
  <c r="AT19" i="20"/>
  <c r="AN19" i="20"/>
  <c r="AT15" i="20"/>
  <c r="AN15" i="20"/>
  <c r="AT11" i="20"/>
  <c r="AN11" i="20"/>
  <c r="AT7" i="20"/>
  <c r="AN7" i="20"/>
  <c r="AX56" i="20"/>
  <c r="AR56" i="20"/>
  <c r="AX55" i="20"/>
  <c r="AR55" i="20"/>
  <c r="AX54" i="20"/>
  <c r="AR54" i="20"/>
  <c r="AX53" i="20"/>
  <c r="AR53" i="20"/>
  <c r="AX52" i="20"/>
  <c r="AR52" i="20"/>
  <c r="AX51" i="20"/>
  <c r="AR51" i="20"/>
  <c r="AX50" i="20"/>
  <c r="AR50" i="20"/>
  <c r="AX49" i="20"/>
  <c r="AR49" i="20"/>
  <c r="AX48" i="20"/>
  <c r="AR48" i="20"/>
  <c r="AX47" i="20"/>
  <c r="AR47" i="20"/>
  <c r="AX46" i="20"/>
  <c r="AR46" i="20"/>
  <c r="AX45" i="20"/>
  <c r="AR45" i="20"/>
  <c r="AX44" i="20"/>
  <c r="AR44" i="20"/>
  <c r="AX43" i="20"/>
  <c r="AR43" i="20"/>
  <c r="AX42" i="20"/>
  <c r="AR42" i="20"/>
  <c r="AX41" i="20"/>
  <c r="AR41" i="20"/>
  <c r="AX40" i="20"/>
  <c r="AR40" i="20"/>
  <c r="AX39" i="20"/>
  <c r="AR39" i="20"/>
  <c r="AX38" i="20"/>
  <c r="AR38" i="20"/>
  <c r="BE7" i="20"/>
  <c r="AP56" i="20"/>
  <c r="BD54" i="20"/>
  <c r="AP54" i="20"/>
  <c r="BD50" i="20"/>
  <c r="BD47" i="20"/>
  <c r="AT5" i="20"/>
  <c r="BF56" i="20"/>
  <c r="AV56" i="20"/>
  <c r="BF55" i="20"/>
  <c r="AV55" i="20"/>
  <c r="BF54" i="20"/>
  <c r="AV54" i="20"/>
  <c r="BF53" i="20"/>
  <c r="AV53" i="20"/>
  <c r="BF52" i="20"/>
  <c r="AV52" i="20"/>
  <c r="BF51" i="20"/>
  <c r="AV51" i="20"/>
  <c r="BF50" i="20"/>
  <c r="AV50" i="20"/>
  <c r="BF49" i="20"/>
  <c r="AV49" i="20"/>
  <c r="BF48" i="20"/>
  <c r="AV48" i="20"/>
  <c r="BF47" i="20"/>
  <c r="AV47" i="20"/>
  <c r="BF46" i="20"/>
  <c r="AV46" i="20"/>
  <c r="BF45" i="20"/>
  <c r="AV45" i="20"/>
  <c r="BF44" i="20"/>
  <c r="AV44" i="20"/>
  <c r="BF43" i="20"/>
  <c r="AV43" i="20"/>
  <c r="BF42" i="20"/>
  <c r="AV42" i="20"/>
  <c r="BF41" i="20"/>
  <c r="AV41" i="20"/>
  <c r="BF40" i="20"/>
  <c r="AV40" i="20"/>
  <c r="BF39" i="20"/>
  <c r="AV39" i="20"/>
  <c r="BF38" i="20"/>
  <c r="AV38" i="20"/>
  <c r="BF37" i="20"/>
  <c r="AV37" i="20"/>
  <c r="BF36" i="20"/>
  <c r="AV36" i="20"/>
  <c r="AN6" i="20"/>
  <c r="AX37" i="20"/>
  <c r="AR37" i="20"/>
  <c r="AX36" i="20"/>
  <c r="AR36" i="20"/>
  <c r="AX35" i="20"/>
  <c r="AR35" i="20"/>
  <c r="AX34" i="20"/>
  <c r="AR34" i="20"/>
  <c r="AX33" i="20"/>
  <c r="AR33" i="20"/>
  <c r="AX32" i="20"/>
  <c r="AR32" i="20"/>
  <c r="AX31" i="20"/>
  <c r="AR31" i="20"/>
  <c r="AX30" i="20"/>
  <c r="AR30" i="20"/>
  <c r="AX29" i="20"/>
  <c r="AR29" i="20"/>
  <c r="AX28" i="20"/>
  <c r="AR28" i="20"/>
  <c r="AX27" i="20"/>
  <c r="AR27" i="20"/>
  <c r="AX26" i="20"/>
  <c r="AR26" i="20"/>
  <c r="AX25" i="20"/>
  <c r="AR25" i="20"/>
  <c r="AX24" i="20"/>
  <c r="AR24" i="20"/>
  <c r="AX23" i="20"/>
  <c r="AR23" i="20"/>
  <c r="AX22" i="20"/>
  <c r="AR22" i="20"/>
  <c r="AX21" i="20"/>
  <c r="AR21" i="20"/>
  <c r="AX20" i="20"/>
  <c r="BF35" i="20"/>
  <c r="AV35" i="20"/>
  <c r="BF34" i="20"/>
  <c r="AV34" i="20"/>
  <c r="BF33" i="20"/>
  <c r="AV33" i="20"/>
  <c r="BF32" i="20"/>
  <c r="AV32" i="20"/>
  <c r="BF31" i="20"/>
  <c r="AV31" i="20"/>
  <c r="BF30" i="20"/>
  <c r="AV30" i="20"/>
  <c r="BF29" i="20"/>
  <c r="AV29" i="20"/>
  <c r="BF28" i="20"/>
  <c r="AV28" i="20"/>
  <c r="BF27" i="20"/>
  <c r="AV27" i="20"/>
  <c r="BF26" i="20"/>
  <c r="AV26" i="20"/>
  <c r="BF25" i="20"/>
  <c r="AV25" i="20"/>
  <c r="BF24" i="20"/>
  <c r="AV24" i="20"/>
  <c r="BF23" i="20"/>
  <c r="AV23" i="20"/>
  <c r="BF22" i="20"/>
  <c r="AV22" i="20"/>
  <c r="BF21" i="20"/>
  <c r="AV21" i="20"/>
  <c r="BF20" i="20"/>
  <c r="AV20" i="20"/>
  <c r="BF19" i="20"/>
  <c r="AV19" i="20"/>
  <c r="BF18" i="20"/>
  <c r="AV18" i="20"/>
  <c r="BF17" i="20"/>
  <c r="AV17" i="20"/>
  <c r="BF16" i="20"/>
  <c r="AV16" i="20"/>
  <c r="BF15" i="20"/>
  <c r="AV15" i="20"/>
  <c r="BF14" i="20"/>
  <c r="AV14" i="20"/>
  <c r="BF13" i="20"/>
  <c r="AV13" i="20"/>
  <c r="BF12" i="20"/>
  <c r="AV12" i="20"/>
  <c r="BF11" i="20"/>
  <c r="AV11" i="20"/>
  <c r="BF10" i="20"/>
  <c r="AV10" i="20"/>
  <c r="BF9" i="20"/>
  <c r="AV9" i="20"/>
  <c r="BF8" i="20"/>
  <c r="AV8" i="20"/>
  <c r="BF7" i="20"/>
  <c r="AV7" i="20"/>
  <c r="BF6" i="20"/>
  <c r="AV6" i="20"/>
  <c r="BE33" i="20"/>
  <c r="BE27" i="20"/>
  <c r="BE23" i="20"/>
  <c r="BE21" i="20"/>
  <c r="BE17" i="20"/>
  <c r="BE15" i="20"/>
  <c r="BE13" i="20"/>
  <c r="AS53" i="20"/>
  <c r="AS45" i="20"/>
  <c r="AS25" i="20"/>
  <c r="AR20" i="20"/>
  <c r="AX19" i="20"/>
  <c r="AR19" i="20"/>
  <c r="AX18" i="20"/>
  <c r="AR18" i="20"/>
  <c r="AX17" i="20"/>
  <c r="AR17" i="20"/>
  <c r="AX16" i="20"/>
  <c r="AR16" i="20"/>
  <c r="AX15" i="20"/>
  <c r="AR15" i="20"/>
  <c r="AX14" i="20"/>
  <c r="AR14" i="20"/>
  <c r="AX13" i="20"/>
  <c r="AR13" i="20"/>
  <c r="AX12" i="20"/>
  <c r="AR12" i="20"/>
  <c r="AX11" i="20"/>
  <c r="AR11" i="20"/>
  <c r="AX10" i="20"/>
  <c r="AR10" i="20"/>
  <c r="AX9" i="20"/>
  <c r="AR9" i="20"/>
  <c r="AX8" i="20"/>
  <c r="AR8" i="20"/>
  <c r="AX7" i="20"/>
  <c r="AR7" i="20"/>
  <c r="AX6" i="20"/>
  <c r="AR6" i="20"/>
  <c r="AW56" i="20"/>
  <c r="AW54" i="20"/>
  <c r="AW53" i="20"/>
  <c r="AW51" i="20"/>
  <c r="BE31" i="20"/>
  <c r="BE29" i="20"/>
  <c r="BE19" i="20"/>
  <c r="BE9" i="20"/>
  <c r="AP42" i="20"/>
  <c r="AP38" i="20"/>
  <c r="AS5" i="20"/>
  <c r="AP50" i="20"/>
  <c r="AO25" i="20"/>
  <c r="AO24" i="20"/>
  <c r="AO23" i="20"/>
  <c r="AO22" i="20"/>
  <c r="AO21" i="20"/>
  <c r="AO20" i="20"/>
  <c r="AO19" i="20"/>
  <c r="AO18" i="20"/>
  <c r="AO17" i="20"/>
  <c r="AO16" i="20"/>
  <c r="AO15" i="20"/>
  <c r="AO14" i="20"/>
  <c r="AO13" i="20"/>
  <c r="AO12" i="20"/>
  <c r="AO11" i="20"/>
  <c r="AO10" i="20"/>
  <c r="AO9" i="20"/>
  <c r="AO8" i="20"/>
  <c r="AO7" i="20"/>
  <c r="AO6" i="20"/>
  <c r="BE5" i="20"/>
  <c r="AW55" i="20"/>
  <c r="AW52" i="20"/>
  <c r="AW50" i="20"/>
  <c r="AW49" i="20"/>
  <c r="AW48" i="20"/>
  <c r="AW47" i="20"/>
  <c r="AW46" i="20"/>
  <c r="AW45" i="20"/>
  <c r="AW44" i="20"/>
  <c r="AW43" i="20"/>
  <c r="AW42" i="20"/>
  <c r="AW41" i="20"/>
  <c r="AW40" i="20"/>
  <c r="AW5" i="20"/>
  <c r="AO5" i="20"/>
  <c r="AR5" i="20"/>
  <c r="AX5" i="20"/>
  <c r="BD56" i="20"/>
  <c r="BD55" i="20"/>
  <c r="AP55" i="20"/>
  <c r="BD53" i="20"/>
  <c r="AP53" i="20"/>
  <c r="BD52" i="20"/>
  <c r="AP52" i="20"/>
  <c r="BD51" i="20"/>
  <c r="AP51" i="20"/>
  <c r="BD49" i="20"/>
  <c r="AP49" i="20"/>
  <c r="BD48" i="20"/>
  <c r="AP48" i="20"/>
  <c r="AP47" i="20"/>
  <c r="BD46" i="20"/>
  <c r="AP46" i="20"/>
  <c r="BD45" i="20"/>
  <c r="AP45" i="20"/>
  <c r="BD44" i="20"/>
  <c r="AP44" i="20"/>
  <c r="BD43" i="20"/>
  <c r="AP43" i="20"/>
  <c r="BD42" i="20"/>
  <c r="BD41" i="20"/>
  <c r="AP41" i="20"/>
  <c r="BD40" i="20"/>
  <c r="AP40" i="20"/>
  <c r="BD39" i="20"/>
  <c r="AP39" i="20"/>
  <c r="BD38" i="20"/>
  <c r="BD37" i="20"/>
  <c r="AP37" i="20"/>
  <c r="BD36" i="20"/>
  <c r="AP36" i="20"/>
  <c r="BD35" i="20"/>
  <c r="AP35" i="20"/>
  <c r="BD34" i="20"/>
  <c r="AP34" i="20"/>
  <c r="BD33" i="20"/>
  <c r="AP22" i="20"/>
  <c r="AN5" i="20"/>
  <c r="AO56" i="20"/>
  <c r="AO55" i="20"/>
  <c r="AO54" i="20"/>
  <c r="AO53" i="20"/>
  <c r="AO52" i="20"/>
  <c r="AO51" i="20"/>
  <c r="AO50" i="20"/>
  <c r="AO49" i="20"/>
  <c r="AO48" i="20"/>
  <c r="AO47" i="20"/>
  <c r="AO46" i="20"/>
  <c r="AO45" i="20"/>
  <c r="AO44" i="20"/>
  <c r="AO43" i="20"/>
  <c r="AO42" i="20"/>
  <c r="AO41" i="20"/>
  <c r="AO40" i="20"/>
  <c r="AO39" i="20"/>
  <c r="AO38" i="20"/>
  <c r="AO37" i="20"/>
  <c r="AO36" i="20"/>
  <c r="AO35" i="20"/>
  <c r="AO34" i="20"/>
  <c r="AO33" i="20"/>
  <c r="AO32" i="20"/>
  <c r="AO31" i="20"/>
  <c r="AO30" i="20"/>
  <c r="AP30" i="20"/>
  <c r="AO29" i="20"/>
  <c r="AO28" i="20"/>
  <c r="AO27" i="20"/>
  <c r="AO26" i="20"/>
  <c r="AP26" i="20"/>
  <c r="BE35" i="20"/>
  <c r="AS56" i="20"/>
  <c r="AS55" i="20"/>
  <c r="AS54" i="20"/>
  <c r="AS52" i="20"/>
  <c r="AS51" i="20"/>
  <c r="AS50" i="20"/>
  <c r="AS49" i="20"/>
  <c r="AS48" i="20"/>
  <c r="AS47" i="20"/>
  <c r="AS46" i="20"/>
  <c r="AS44" i="20"/>
  <c r="AS43" i="20"/>
  <c r="AS42" i="20"/>
  <c r="AS41" i="20"/>
  <c r="AS40" i="20"/>
  <c r="AS39" i="20"/>
  <c r="AS38" i="20"/>
  <c r="AS37" i="20"/>
  <c r="AS36" i="20"/>
  <c r="AS35" i="20"/>
  <c r="AS34" i="20"/>
  <c r="AS33" i="20"/>
  <c r="AS32" i="20"/>
  <c r="AS31" i="20"/>
  <c r="AS30" i="20"/>
  <c r="AS29" i="20"/>
  <c r="AS28" i="20"/>
  <c r="AS27" i="20"/>
  <c r="AS26" i="20"/>
  <c r="AS24" i="20"/>
  <c r="AS23" i="20"/>
  <c r="AS22" i="20"/>
  <c r="AS21" i="20"/>
  <c r="AS20" i="20"/>
  <c r="AS19" i="20"/>
  <c r="AS18" i="20"/>
  <c r="AS17" i="20"/>
  <c r="AW39" i="20"/>
  <c r="AW38" i="20"/>
  <c r="AW37" i="20"/>
  <c r="AW36" i="20"/>
  <c r="AW35" i="20"/>
  <c r="AW34" i="20"/>
  <c r="AW33" i="20"/>
  <c r="AW32" i="20"/>
  <c r="AW31" i="20"/>
  <c r="AW30" i="20"/>
  <c r="AW29" i="20"/>
  <c r="AW28" i="20"/>
  <c r="AW27" i="20"/>
  <c r="AW26" i="20"/>
  <c r="AW25" i="20"/>
  <c r="AW24" i="20"/>
  <c r="AW23" i="20"/>
  <c r="AW22" i="20"/>
  <c r="AW21" i="20"/>
  <c r="AW20" i="20"/>
  <c r="AW19" i="20"/>
  <c r="AW18" i="20"/>
  <c r="AW17" i="20"/>
  <c r="AW16" i="20"/>
  <c r="AW15" i="20"/>
  <c r="AW14" i="20"/>
  <c r="AW13" i="20"/>
  <c r="AW12" i="20"/>
  <c r="AW11" i="20"/>
  <c r="AW10" i="20"/>
  <c r="AW9" i="20"/>
  <c r="AW8" i="20"/>
  <c r="AW7" i="20"/>
  <c r="AW6" i="20"/>
  <c r="BE38" i="20"/>
  <c r="BE36" i="20"/>
  <c r="BE34" i="20"/>
  <c r="BE32" i="20"/>
  <c r="BE30" i="20"/>
  <c r="BE28" i="20"/>
  <c r="BE26" i="20"/>
  <c r="BE24" i="20"/>
  <c r="BE22" i="20"/>
  <c r="BE20" i="20"/>
  <c r="BE18" i="20"/>
  <c r="BE16" i="20"/>
  <c r="BE14" i="20"/>
  <c r="BE12" i="20"/>
  <c r="BE11" i="20"/>
  <c r="BE10" i="20"/>
  <c r="AP33" i="20"/>
  <c r="BD32" i="20"/>
  <c r="AP32" i="20"/>
  <c r="BD31" i="20"/>
  <c r="AP31" i="20"/>
  <c r="BD30" i="20"/>
  <c r="BD29" i="20"/>
  <c r="AP29" i="20"/>
  <c r="BD28" i="20"/>
  <c r="AP28" i="20"/>
  <c r="BD27" i="20"/>
  <c r="AP27" i="20"/>
  <c r="BD26" i="20"/>
  <c r="BD25" i="20"/>
  <c r="AP25" i="20"/>
  <c r="BD24" i="20"/>
  <c r="AP24" i="20"/>
  <c r="BD23" i="20"/>
  <c r="AP23" i="20"/>
  <c r="BD22" i="20"/>
  <c r="BD21" i="20"/>
  <c r="AP21" i="20"/>
  <c r="BD20" i="20"/>
  <c r="AP20" i="20"/>
  <c r="BD19" i="20"/>
  <c r="AP19" i="20"/>
  <c r="BD18" i="20"/>
  <c r="AP18" i="20"/>
  <c r="BD17" i="20"/>
  <c r="AP17" i="20"/>
  <c r="BD16" i="20"/>
  <c r="AP16" i="20"/>
  <c r="BD15" i="20"/>
  <c r="AP15" i="20"/>
  <c r="BD14" i="20"/>
  <c r="AP14" i="20"/>
  <c r="BD13" i="20"/>
  <c r="AP13" i="20"/>
  <c r="BD12" i="20"/>
  <c r="AP12" i="20"/>
  <c r="BD11" i="20"/>
  <c r="AP11" i="20"/>
  <c r="BD10" i="20"/>
  <c r="AP10" i="20"/>
  <c r="BD9" i="20"/>
  <c r="AP9" i="20"/>
  <c r="BD8" i="20"/>
  <c r="AP8" i="20"/>
  <c r="BD7" i="20"/>
  <c r="AP7" i="20"/>
  <c r="BD6" i="20"/>
  <c r="AP6" i="20"/>
  <c r="AS16" i="20"/>
  <c r="AS15" i="20"/>
  <c r="AS14" i="20"/>
  <c r="AS13" i="20"/>
  <c r="AS12" i="20"/>
  <c r="AS11" i="20"/>
  <c r="AS10" i="20"/>
  <c r="AS9" i="20"/>
  <c r="AS8" i="20"/>
  <c r="AS7" i="20"/>
  <c r="AS6" i="20"/>
  <c r="BE8" i="20"/>
  <c r="BE6" i="20"/>
  <c r="R3" i="17" l="1"/>
  <c r="R3" i="25"/>
  <c r="T3" i="25"/>
  <c r="S3" i="17"/>
  <c r="S3" i="25"/>
  <c r="T3" i="17"/>
  <c r="AA7" i="17" s="1"/>
  <c r="H25" i="17" s="1"/>
  <c r="Y22" i="25" l="1"/>
  <c r="Y27" i="25"/>
  <c r="Y24" i="25"/>
  <c r="Y17" i="25"/>
  <c r="Y10" i="25"/>
  <c r="Y8" i="25"/>
  <c r="Y28" i="25"/>
  <c r="Y13" i="25"/>
  <c r="Y25" i="25"/>
  <c r="Y18" i="25"/>
  <c r="Y11" i="25"/>
  <c r="Y29" i="25"/>
  <c r="Y21" i="25"/>
  <c r="Y16" i="25"/>
  <c r="Y19" i="25"/>
  <c r="Y7" i="25"/>
  <c r="Y38" i="25"/>
  <c r="Y54" i="25"/>
  <c r="Y41" i="25"/>
  <c r="Y32" i="25"/>
  <c r="Y26" i="25"/>
  <c r="Y9" i="25"/>
  <c r="Y14" i="25"/>
  <c r="Y48" i="25"/>
  <c r="Y31" i="25"/>
  <c r="Y52" i="25"/>
  <c r="Y43" i="25"/>
  <c r="Y45" i="25"/>
  <c r="Y53" i="25"/>
  <c r="Y35" i="25"/>
  <c r="Y49" i="25"/>
  <c r="Y36" i="25"/>
  <c r="Y23" i="25"/>
  <c r="Y20" i="25"/>
  <c r="Y37" i="25"/>
  <c r="Y33" i="25"/>
  <c r="Y42" i="25"/>
  <c r="Y15" i="25"/>
  <c r="Y12" i="25"/>
  <c r="Y51" i="25"/>
  <c r="Y50" i="25"/>
  <c r="Y34" i="25"/>
  <c r="Y40" i="25"/>
  <c r="Y30" i="25"/>
  <c r="Y46" i="25"/>
  <c r="Y39" i="25"/>
  <c r="Y44" i="25"/>
  <c r="Y47" i="25"/>
  <c r="AA9" i="25"/>
  <c r="AA25" i="25"/>
  <c r="AA14" i="25"/>
  <c r="AA44" i="25"/>
  <c r="AA39" i="25"/>
  <c r="AA11" i="25"/>
  <c r="AA13" i="25"/>
  <c r="AA45" i="25"/>
  <c r="AA27" i="25"/>
  <c r="AA7" i="25"/>
  <c r="AA40" i="25"/>
  <c r="AA20" i="25"/>
  <c r="AA50" i="25"/>
  <c r="AA10" i="25"/>
  <c r="AA41" i="25"/>
  <c r="AA23" i="25"/>
  <c r="AA19" i="25"/>
  <c r="AA16" i="25"/>
  <c r="AA51" i="25"/>
  <c r="AA31" i="25"/>
  <c r="AA28" i="25"/>
  <c r="AA26" i="25"/>
  <c r="AA17" i="25"/>
  <c r="AA12" i="25"/>
  <c r="AA34" i="25"/>
  <c r="AA53" i="25"/>
  <c r="AA37" i="25"/>
  <c r="AA22" i="25"/>
  <c r="AA30" i="25"/>
  <c r="AA46" i="25"/>
  <c r="AA48" i="25"/>
  <c r="AA47" i="25"/>
  <c r="AA35" i="25"/>
  <c r="AA52" i="25"/>
  <c r="AA38" i="25"/>
  <c r="AA42" i="25"/>
  <c r="AA21" i="25"/>
  <c r="AA36" i="25"/>
  <c r="AA43" i="25"/>
  <c r="AA29" i="25"/>
  <c r="AA24" i="25"/>
  <c r="AA54" i="25"/>
  <c r="AA8" i="25"/>
  <c r="AA18" i="25"/>
  <c r="AA33" i="25"/>
  <c r="AA49" i="25"/>
  <c r="AA15" i="25"/>
  <c r="AA32" i="25"/>
  <c r="Y23" i="17"/>
  <c r="Y31" i="17"/>
  <c r="Y19" i="17"/>
  <c r="F29" i="17" s="1"/>
  <c r="Y51" i="17"/>
  <c r="Y39" i="17"/>
  <c r="F41" i="17" s="1"/>
  <c r="Y27" i="17"/>
  <c r="Y15" i="17"/>
  <c r="F14" i="17" s="1"/>
  <c r="Y47" i="17"/>
  <c r="F32" i="17" s="1"/>
  <c r="Y7" i="17"/>
  <c r="F25" i="17" s="1"/>
  <c r="Y11" i="17"/>
  <c r="F17" i="17" s="1"/>
  <c r="Y35" i="17"/>
  <c r="Y43" i="17"/>
  <c r="F15" i="17" s="1"/>
  <c r="Y9" i="17"/>
  <c r="F31" i="17" s="1"/>
  <c r="Y38" i="17"/>
  <c r="F22" i="17" s="1"/>
  <c r="Y17" i="17"/>
  <c r="F24" i="17" s="1"/>
  <c r="Y50" i="17"/>
  <c r="F7" i="17" s="1"/>
  <c r="Y48" i="17"/>
  <c r="F16" i="17" s="1"/>
  <c r="Y45" i="17"/>
  <c r="F39" i="17" s="1"/>
  <c r="Y25" i="17"/>
  <c r="F27" i="17" s="1"/>
  <c r="Y21" i="17"/>
  <c r="F23" i="17" s="1"/>
  <c r="Y24" i="17"/>
  <c r="F10" i="17" s="1"/>
  <c r="Y18" i="17"/>
  <c r="F30" i="17" s="1"/>
  <c r="Y10" i="17"/>
  <c r="F34" i="17" s="1"/>
  <c r="Y53" i="17"/>
  <c r="Y52" i="17"/>
  <c r="F28" i="17" s="1"/>
  <c r="Y32" i="17"/>
  <c r="Y12" i="17"/>
  <c r="F36" i="17" s="1"/>
  <c r="Y16" i="17"/>
  <c r="F11" i="17" s="1"/>
  <c r="Y40" i="17"/>
  <c r="F13" i="17" s="1"/>
  <c r="Y46" i="17"/>
  <c r="F42" i="17" s="1"/>
  <c r="Y26" i="17"/>
  <c r="Y41" i="17"/>
  <c r="F18" i="17" s="1"/>
  <c r="Y42" i="17"/>
  <c r="F21" i="17" s="1"/>
  <c r="Y28" i="17"/>
  <c r="F19" i="17" s="1"/>
  <c r="Y14" i="17"/>
  <c r="F38" i="17" s="1"/>
  <c r="Y36" i="17"/>
  <c r="F33" i="17" s="1"/>
  <c r="Y22" i="17"/>
  <c r="F9" i="17" s="1"/>
  <c r="Y30" i="17"/>
  <c r="Y54" i="17"/>
  <c r="Y34" i="17"/>
  <c r="Y33" i="17"/>
  <c r="Y13" i="17"/>
  <c r="F12" i="17" s="1"/>
  <c r="Y8" i="17"/>
  <c r="F26" i="17" s="1"/>
  <c r="Y44" i="17"/>
  <c r="F40" i="17" s="1"/>
  <c r="Y37" i="17"/>
  <c r="F35" i="17" s="1"/>
  <c r="Y29" i="17"/>
  <c r="F20" i="17" s="1"/>
  <c r="Y20" i="17"/>
  <c r="F37" i="17" s="1"/>
  <c r="Y49" i="17"/>
  <c r="F8" i="17" s="1"/>
  <c r="W9" i="17"/>
  <c r="D31" i="17" s="1"/>
  <c r="W18" i="17"/>
  <c r="D30" i="17" s="1"/>
  <c r="W27" i="17"/>
  <c r="W15" i="17"/>
  <c r="D14" i="17" s="1"/>
  <c r="W29" i="17"/>
  <c r="D20" i="17" s="1"/>
  <c r="W11" i="17"/>
  <c r="D17" i="17" s="1"/>
  <c r="W25" i="17"/>
  <c r="D27" i="17" s="1"/>
  <c r="W19" i="17"/>
  <c r="D29" i="17" s="1"/>
  <c r="W30" i="17"/>
  <c r="W39" i="17"/>
  <c r="D41" i="17" s="1"/>
  <c r="W53" i="17"/>
  <c r="W31" i="17"/>
  <c r="W45" i="17"/>
  <c r="D39" i="17" s="1"/>
  <c r="W54" i="17"/>
  <c r="W10" i="17"/>
  <c r="D34" i="17" s="1"/>
  <c r="W21" i="17"/>
  <c r="D23" i="17" s="1"/>
  <c r="W26" i="17"/>
  <c r="W41" i="17"/>
  <c r="D18" i="17" s="1"/>
  <c r="W50" i="17"/>
  <c r="D7" i="17" s="1"/>
  <c r="W7" i="17"/>
  <c r="D25" i="17" s="1"/>
  <c r="W37" i="17"/>
  <c r="D35" i="17" s="1"/>
  <c r="W46" i="17"/>
  <c r="D42" i="17" s="1"/>
  <c r="W17" i="17"/>
  <c r="D24" i="17" s="1"/>
  <c r="W22" i="17"/>
  <c r="D9" i="17" s="1"/>
  <c r="W33" i="17"/>
  <c r="W42" i="17"/>
  <c r="D21" i="17" s="1"/>
  <c r="W51" i="17"/>
  <c r="W38" i="17"/>
  <c r="D22" i="17" s="1"/>
  <c r="W47" i="17"/>
  <c r="D32" i="17" s="1"/>
  <c r="W43" i="17"/>
  <c r="D15" i="17" s="1"/>
  <c r="W23" i="17"/>
  <c r="W13" i="17"/>
  <c r="D12" i="17" s="1"/>
  <c r="W34" i="17"/>
  <c r="W14" i="17"/>
  <c r="D38" i="17" s="1"/>
  <c r="W35" i="17"/>
  <c r="W49" i="17"/>
  <c r="D8" i="17" s="1"/>
  <c r="W12" i="17"/>
  <c r="D36" i="17" s="1"/>
  <c r="W20" i="17"/>
  <c r="D37" i="17" s="1"/>
  <c r="W52" i="17"/>
  <c r="D28" i="17" s="1"/>
  <c r="W44" i="17"/>
  <c r="D40" i="17" s="1"/>
  <c r="W24" i="17"/>
  <c r="D10" i="17" s="1"/>
  <c r="W40" i="17"/>
  <c r="D13" i="17" s="1"/>
  <c r="W32" i="17"/>
  <c r="W36" i="17"/>
  <c r="D33" i="17" s="1"/>
  <c r="W8" i="17"/>
  <c r="D26" i="17" s="1"/>
  <c r="W48" i="17"/>
  <c r="D16" i="17" s="1"/>
  <c r="W28" i="17"/>
  <c r="D19" i="17" s="1"/>
  <c r="W16" i="17"/>
  <c r="D11" i="17" s="1"/>
  <c r="I25" i="17"/>
  <c r="W48" i="25"/>
  <c r="W54" i="25"/>
  <c r="W49" i="25"/>
  <c r="W44" i="25"/>
  <c r="W47" i="25"/>
  <c r="W42" i="25"/>
  <c r="W37" i="25"/>
  <c r="W52" i="25"/>
  <c r="W30" i="25"/>
  <c r="W50" i="25"/>
  <c r="W45" i="25"/>
  <c r="W27" i="25"/>
  <c r="W38" i="25"/>
  <c r="W33" i="25"/>
  <c r="W53" i="25"/>
  <c r="W31" i="25"/>
  <c r="W28" i="25"/>
  <c r="W46" i="25"/>
  <c r="W41" i="25"/>
  <c r="W36" i="25"/>
  <c r="W39" i="25"/>
  <c r="W34" i="25"/>
  <c r="W23" i="25"/>
  <c r="W13" i="25"/>
  <c r="W12" i="25"/>
  <c r="W25" i="25"/>
  <c r="W22" i="25"/>
  <c r="W40" i="25"/>
  <c r="W18" i="25"/>
  <c r="W24" i="25"/>
  <c r="W35" i="25"/>
  <c r="W19" i="25"/>
  <c r="W43" i="25"/>
  <c r="W7" i="25"/>
  <c r="W51" i="25"/>
  <c r="W26" i="25"/>
  <c r="W8" i="25"/>
  <c r="W16" i="25"/>
  <c r="W29" i="25"/>
  <c r="W11" i="25"/>
  <c r="W20" i="25"/>
  <c r="W10" i="25"/>
  <c r="W21" i="25"/>
  <c r="W17" i="25"/>
  <c r="W14" i="25"/>
  <c r="W32" i="25"/>
  <c r="W9" i="25"/>
  <c r="W15" i="25"/>
  <c r="G33" i="17" l="1"/>
  <c r="G15" i="17"/>
  <c r="G26" i="17"/>
  <c r="G38" i="17"/>
  <c r="G36" i="17"/>
  <c r="G39" i="17"/>
  <c r="G40" i="17"/>
  <c r="G17" i="17"/>
  <c r="G21" i="17"/>
  <c r="G28" i="17"/>
  <c r="G16" i="17"/>
  <c r="G25" i="17"/>
  <c r="G27" i="17"/>
  <c r="G8" i="17"/>
  <c r="G18" i="17"/>
  <c r="G7" i="17"/>
  <c r="G32" i="17"/>
  <c r="G23" i="17"/>
  <c r="G29" i="17"/>
  <c r="G12" i="17"/>
  <c r="G37" i="17"/>
  <c r="G34" i="17"/>
  <c r="G24" i="17"/>
  <c r="G14" i="17"/>
  <c r="G19" i="17"/>
  <c r="G20" i="17"/>
  <c r="G42" i="17"/>
  <c r="G30" i="17"/>
  <c r="G22" i="17"/>
  <c r="G11" i="17"/>
  <c r="G35" i="17"/>
  <c r="G9" i="17"/>
  <c r="G13" i="17"/>
  <c r="G10" i="17"/>
  <c r="G31" i="17"/>
  <c r="G41" i="17"/>
  <c r="J23" i="25" l="1"/>
  <c r="K23" i="25" s="1"/>
  <c r="J8" i="25"/>
  <c r="K8" i="25" s="1"/>
  <c r="U55" i="25"/>
  <c r="J27" i="25" l="1"/>
  <c r="K27" i="25" s="1"/>
  <c r="J10" i="25"/>
  <c r="K10" i="25" s="1"/>
  <c r="J9" i="25"/>
  <c r="K9" i="25" s="1"/>
  <c r="J33" i="25"/>
  <c r="K33" i="25" s="1"/>
  <c r="J26" i="25"/>
  <c r="K26" i="25" s="1"/>
  <c r="J35" i="25"/>
  <c r="K35" i="25" s="1"/>
  <c r="J15" i="25"/>
  <c r="K15" i="25" s="1"/>
  <c r="J34" i="25"/>
  <c r="K34" i="25" s="1"/>
  <c r="J38" i="25"/>
  <c r="K38" i="25" s="1"/>
  <c r="J21" i="25"/>
  <c r="K21" i="25" s="1"/>
  <c r="J11" i="25"/>
  <c r="K11" i="25" s="1"/>
  <c r="J22" i="25"/>
  <c r="K22" i="25" s="1"/>
  <c r="J36" i="25"/>
  <c r="K36" i="25" s="1"/>
  <c r="J24" i="25"/>
  <c r="K24" i="25" s="1"/>
  <c r="J32" i="25"/>
  <c r="K32" i="25" s="1"/>
  <c r="J30" i="25"/>
  <c r="K30" i="25" s="1"/>
  <c r="J20" i="25"/>
  <c r="K20" i="25" s="1"/>
  <c r="J16" i="25"/>
  <c r="K16" i="25" s="1"/>
  <c r="J18" i="25"/>
  <c r="K18" i="25" s="1"/>
  <c r="J14" i="25"/>
  <c r="K14" i="25" s="1"/>
  <c r="J25" i="25"/>
  <c r="K25" i="25" s="1"/>
  <c r="J39" i="25"/>
  <c r="K39" i="25" s="1"/>
  <c r="J40" i="25"/>
  <c r="K40" i="25" s="1"/>
  <c r="J29" i="25"/>
  <c r="K29" i="25" s="1"/>
  <c r="J19" i="25"/>
  <c r="K19" i="25" s="1"/>
  <c r="J7" i="25"/>
  <c r="K7" i="25" s="1"/>
  <c r="J12" i="25"/>
  <c r="K12" i="25" s="1"/>
  <c r="J31" i="25"/>
  <c r="K31" i="25" s="1"/>
  <c r="J13" i="25"/>
  <c r="K13" i="25" s="1"/>
  <c r="J28" i="25"/>
  <c r="K28" i="25" s="1"/>
  <c r="J37" i="25"/>
  <c r="K37" i="25" s="1"/>
  <c r="J17" i="25"/>
  <c r="K17" i="25" s="1"/>
  <c r="AB7" i="17"/>
  <c r="AB50" i="17" l="1"/>
  <c r="AB51" i="17"/>
  <c r="AB9" i="17"/>
  <c r="AB15" i="17"/>
  <c r="AB20" i="17"/>
  <c r="AB31" i="17"/>
  <c r="AB36" i="17"/>
  <c r="AB10" i="17"/>
  <c r="AB21" i="17"/>
  <c r="AB26" i="17"/>
  <c r="AB37" i="17"/>
  <c r="AB41" i="17"/>
  <c r="AB46" i="17"/>
  <c r="AB52" i="17"/>
  <c r="AB38" i="17"/>
  <c r="AB12" i="17"/>
  <c r="AB23" i="17"/>
  <c r="AB8" i="17"/>
  <c r="AB14" i="17"/>
  <c r="AB25" i="17"/>
  <c r="AB30" i="17"/>
  <c r="AB40" i="17"/>
  <c r="AB45" i="17"/>
  <c r="AB11" i="17"/>
  <c r="AB16" i="17"/>
  <c r="AB27" i="17"/>
  <c r="AB32" i="17"/>
  <c r="AB47" i="17"/>
  <c r="AB33" i="17"/>
  <c r="AB42" i="17"/>
  <c r="AB48" i="17"/>
  <c r="AB53" i="17"/>
  <c r="AB17" i="17"/>
  <c r="AB28" i="17"/>
  <c r="AB43" i="17"/>
  <c r="AB13" i="17"/>
  <c r="AB18" i="17"/>
  <c r="AB29" i="17"/>
  <c r="AB34" i="17"/>
  <c r="AB39" i="17"/>
  <c r="AB44" i="17"/>
  <c r="AB49" i="17"/>
  <c r="AB54" i="17"/>
  <c r="AB19" i="17"/>
  <c r="AB24" i="17"/>
  <c r="AB35" i="17"/>
  <c r="AB22" i="17"/>
  <c r="AB55" i="17" l="1"/>
  <c r="U3" i="25" l="1"/>
  <c r="U3" i="17" l="1"/>
  <c r="AC23" i="25"/>
  <c r="AC12" i="25"/>
  <c r="AC33" i="25"/>
  <c r="AC24" i="25"/>
  <c r="AC47" i="25"/>
  <c r="AC14" i="25"/>
  <c r="AC29" i="25"/>
  <c r="AC15" i="25"/>
  <c r="AC41" i="25"/>
  <c r="AC43" i="25"/>
  <c r="AC42" i="25"/>
  <c r="AC54" i="25"/>
  <c r="AC30" i="25"/>
  <c r="AC8" i="25"/>
  <c r="AC40" i="25"/>
  <c r="AC13" i="25"/>
  <c r="AC27" i="25"/>
  <c r="AC10" i="25"/>
  <c r="AC50" i="25"/>
  <c r="AC7" i="25"/>
  <c r="AC53" i="25"/>
  <c r="AC32" i="25"/>
  <c r="AC19" i="25"/>
  <c r="AC34" i="25"/>
  <c r="AC31" i="25"/>
  <c r="AC44" i="25"/>
  <c r="AC20" i="25"/>
  <c r="AC16" i="25"/>
  <c r="AC21" i="25"/>
  <c r="AC18" i="25"/>
  <c r="AC35" i="25"/>
  <c r="AC17" i="25"/>
  <c r="AC11" i="25"/>
  <c r="AC38" i="25"/>
  <c r="AC36" i="25"/>
  <c r="AC9" i="25"/>
  <c r="AC25" i="25"/>
  <c r="AC45" i="25"/>
  <c r="AC49" i="25"/>
  <c r="AC51" i="25"/>
  <c r="AC52" i="25"/>
  <c r="AC37" i="25"/>
  <c r="AC26" i="25"/>
  <c r="AC39" i="25"/>
  <c r="AC46" i="25"/>
  <c r="AC48" i="25"/>
  <c r="AC28" i="25"/>
  <c r="AC22" i="25"/>
  <c r="AA45" i="17" l="1"/>
  <c r="H39" i="17" s="1"/>
  <c r="I39" i="17" s="1"/>
  <c r="AA35" i="17"/>
  <c r="AA24" i="17"/>
  <c r="H10" i="17" s="1"/>
  <c r="I10" i="17" s="1"/>
  <c r="AA13" i="17"/>
  <c r="H12" i="17" s="1"/>
  <c r="I12" i="17" s="1"/>
  <c r="AA43" i="17"/>
  <c r="H15" i="17" s="1"/>
  <c r="I15" i="17" s="1"/>
  <c r="AA32" i="17"/>
  <c r="AA21" i="17"/>
  <c r="H23" i="17" s="1"/>
  <c r="I23" i="17" s="1"/>
  <c r="AA11" i="17"/>
  <c r="H17" i="17" s="1"/>
  <c r="I17" i="17" s="1"/>
  <c r="AA53" i="17"/>
  <c r="AA41" i="17"/>
  <c r="H18" i="17" s="1"/>
  <c r="I18" i="17" s="1"/>
  <c r="AA31" i="17"/>
  <c r="AA20" i="17"/>
  <c r="H37" i="17" s="1"/>
  <c r="I37" i="17" s="1"/>
  <c r="AA9" i="17"/>
  <c r="H31" i="17" s="1"/>
  <c r="I31" i="17" s="1"/>
  <c r="AA52" i="17"/>
  <c r="H28" i="17" s="1"/>
  <c r="I28" i="17" s="1"/>
  <c r="AA40" i="17"/>
  <c r="H13" i="17" s="1"/>
  <c r="I13" i="17" s="1"/>
  <c r="AA29" i="17"/>
  <c r="H20" i="17" s="1"/>
  <c r="I20" i="17" s="1"/>
  <c r="AA19" i="17"/>
  <c r="H29" i="17" s="1"/>
  <c r="I29" i="17" s="1"/>
  <c r="AA8" i="17"/>
  <c r="H26" i="17" s="1"/>
  <c r="I26" i="17" s="1"/>
  <c r="AA51" i="17"/>
  <c r="AA39" i="17"/>
  <c r="H41" i="17" s="1"/>
  <c r="I41" i="17" s="1"/>
  <c r="AA28" i="17"/>
  <c r="H19" i="17" s="1"/>
  <c r="I19" i="17" s="1"/>
  <c r="AA17" i="17"/>
  <c r="H24" i="17" s="1"/>
  <c r="I24" i="17" s="1"/>
  <c r="AA49" i="17"/>
  <c r="H8" i="17" s="1"/>
  <c r="I8" i="17" s="1"/>
  <c r="AA37" i="17"/>
  <c r="H35" i="17" s="1"/>
  <c r="I35" i="17" s="1"/>
  <c r="AA27" i="17"/>
  <c r="AA16" i="17"/>
  <c r="H11" i="17" s="1"/>
  <c r="I11" i="17" s="1"/>
  <c r="AA23" i="17"/>
  <c r="AA15" i="17"/>
  <c r="H14" i="17" s="1"/>
  <c r="I14" i="17" s="1"/>
  <c r="AA12" i="17"/>
  <c r="H36" i="17" s="1"/>
  <c r="I36" i="17" s="1"/>
  <c r="AA48" i="17"/>
  <c r="H16" i="17" s="1"/>
  <c r="I16" i="17" s="1"/>
  <c r="AA44" i="17"/>
  <c r="H40" i="17" s="1"/>
  <c r="I40" i="17" s="1"/>
  <c r="AA36" i="17"/>
  <c r="H33" i="17" s="1"/>
  <c r="I33" i="17" s="1"/>
  <c r="AA33" i="17"/>
  <c r="AA25" i="17"/>
  <c r="H27" i="17" s="1"/>
  <c r="I27" i="17" s="1"/>
  <c r="AA14" i="17"/>
  <c r="H38" i="17" s="1"/>
  <c r="I38" i="17" s="1"/>
  <c r="AA18" i="17"/>
  <c r="H30" i="17" s="1"/>
  <c r="I30" i="17" s="1"/>
  <c r="AA42" i="17"/>
  <c r="H21" i="17" s="1"/>
  <c r="I21" i="17" s="1"/>
  <c r="AA10" i="17"/>
  <c r="H34" i="17" s="1"/>
  <c r="I34" i="17" s="1"/>
  <c r="AA34" i="17"/>
  <c r="AA47" i="17"/>
  <c r="H32" i="17" s="1"/>
  <c r="I32" i="17" s="1"/>
  <c r="AA22" i="17"/>
  <c r="H9" i="17" s="1"/>
  <c r="I9" i="17" s="1"/>
  <c r="AA54" i="17"/>
  <c r="AA26" i="17"/>
  <c r="AA46" i="17"/>
  <c r="H42" i="17" s="1"/>
  <c r="I42" i="17" s="1"/>
  <c r="AA50" i="17"/>
  <c r="H7" i="17" s="1"/>
  <c r="I7" i="17" s="1"/>
  <c r="AA30" i="17"/>
  <c r="AA38" i="17"/>
  <c r="H22" i="17" s="1"/>
  <c r="I22" i="17" s="1"/>
  <c r="AC7" i="17"/>
  <c r="AC36" i="17"/>
  <c r="AC32" i="17"/>
  <c r="AC46" i="17"/>
  <c r="AC31" i="17"/>
  <c r="AC23" i="17"/>
  <c r="AC43" i="17"/>
  <c r="AC51" i="17"/>
  <c r="AC17" i="17"/>
  <c r="AC13" i="17"/>
  <c r="AC25" i="17"/>
  <c r="AC47" i="17"/>
  <c r="AC14" i="17"/>
  <c r="AC41" i="17"/>
  <c r="AC30" i="17"/>
  <c r="AC21" i="17"/>
  <c r="AC22" i="17"/>
  <c r="AC39" i="17"/>
  <c r="AC35" i="17"/>
  <c r="AC49" i="17"/>
  <c r="AC29" i="17"/>
  <c r="AC37" i="17"/>
  <c r="AC28" i="17"/>
  <c r="AC15" i="17"/>
  <c r="AC50" i="17"/>
  <c r="AC34" i="17"/>
  <c r="AC18" i="17"/>
  <c r="AC12" i="17"/>
  <c r="AC20" i="17"/>
  <c r="AC38" i="17"/>
  <c r="AC24" i="17"/>
  <c r="AC9" i="17"/>
  <c r="AC8" i="17"/>
  <c r="AC44" i="17"/>
  <c r="AC45" i="17"/>
  <c r="AC53" i="17"/>
  <c r="AC19" i="17"/>
  <c r="AC40" i="17"/>
  <c r="AC10" i="17"/>
  <c r="AC42" i="17"/>
  <c r="AC48" i="17"/>
  <c r="AC26" i="17"/>
  <c r="AC27" i="17"/>
  <c r="AC52" i="17"/>
  <c r="AC11" i="17"/>
  <c r="AC33" i="17"/>
  <c r="AC54" i="17"/>
  <c r="AC16" i="17"/>
  <c r="J39" i="17" l="1"/>
  <c r="K39" i="17" s="1"/>
  <c r="J30" i="17"/>
  <c r="K30" i="17" s="1"/>
  <c r="J27" i="17"/>
  <c r="K27" i="17" s="1"/>
  <c r="J16" i="17"/>
  <c r="K16" i="17" s="1"/>
  <c r="J26" i="17"/>
  <c r="K26" i="17" s="1"/>
  <c r="J7" i="17"/>
  <c r="K7" i="17" s="1"/>
  <c r="J9" i="17"/>
  <c r="K9" i="17" s="1"/>
  <c r="J24" i="17"/>
  <c r="K24" i="17" s="1"/>
  <c r="J25" i="17"/>
  <c r="K25" i="17" s="1"/>
  <c r="J11" i="17"/>
  <c r="K11" i="17" s="1"/>
  <c r="J21" i="17"/>
  <c r="K21" i="17" s="1"/>
  <c r="J31" i="17"/>
  <c r="K31" i="17" s="1"/>
  <c r="J14" i="17"/>
  <c r="K14" i="17" s="1"/>
  <c r="J23" i="17"/>
  <c r="K23" i="17" s="1"/>
  <c r="J10" i="17"/>
  <c r="K10" i="17" s="1"/>
  <c r="J19" i="17"/>
  <c r="K19" i="17" s="1"/>
  <c r="J15" i="17"/>
  <c r="K15" i="17" s="1"/>
  <c r="J22" i="17"/>
  <c r="K22" i="17" s="1"/>
  <c r="J40" i="17"/>
  <c r="K40" i="17" s="1"/>
  <c r="J41" i="17"/>
  <c r="K41" i="17" s="1"/>
  <c r="J12" i="17"/>
  <c r="K12" i="17" s="1"/>
  <c r="J33" i="17"/>
  <c r="K33" i="17" s="1"/>
  <c r="J34" i="17"/>
  <c r="K34" i="17" s="1"/>
  <c r="J13" i="17"/>
  <c r="K13" i="17" s="1"/>
  <c r="J35" i="17"/>
  <c r="K35" i="17" s="1"/>
  <c r="J18" i="17"/>
  <c r="K18" i="17" s="1"/>
  <c r="J17" i="17"/>
  <c r="K17" i="17" s="1"/>
  <c r="J29" i="17"/>
  <c r="K29" i="17" s="1"/>
  <c r="J37" i="17"/>
  <c r="K37" i="17" s="1"/>
  <c r="J20" i="17"/>
  <c r="K20" i="17" s="1"/>
  <c r="J38" i="17"/>
  <c r="K38" i="17" s="1"/>
  <c r="J28" i="17"/>
  <c r="K28" i="17" s="1"/>
  <c r="J36" i="17"/>
  <c r="K36" i="17" s="1"/>
  <c r="J8" i="17"/>
  <c r="K8" i="17" s="1"/>
  <c r="J32" i="17"/>
  <c r="K32" i="17" s="1"/>
  <c r="J42" i="17"/>
  <c r="K42"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tc={16DE871E-8D79-4A53-9B3E-955D245E0F56}</author>
  </authors>
  <commentList>
    <comment ref="R1" authorId="0" shapeId="0" xr:uid="{16DE871E-8D79-4A53-9B3E-955D245E0F56}">
      <text>
        <t>[Threaded comment]
Your version of Excel allows you to read this threaded comment; however, any edits to it will get removed if the file is opened in a newer version of Excel. Learn more: https://go.microsoft.com/fwlink/?linkid=870924
Comment:
    Added formulas up here.  Left out PABs for now unless others think we should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tc={2E10CEF8-4E02-47B7-BBB2-42C904D09B5E}</author>
    <author>tc={E1EBA81E-015B-47D4-A65C-DA8861918777}</author>
  </authors>
  <commentList>
    <comment ref="R1" authorId="0" shapeId="0" xr:uid="{2E10CEF8-4E02-47B7-BBB2-42C904D09B5E}">
      <text>
        <t>[Threaded comment]
Your version of Excel allows you to read this threaded comment; however, any edits to it will get removed if the file is opened in a newer version of Excel. Learn more: https://go.microsoft.com/fwlink/?linkid=870924
Comment:
    Added formulas up here.  Including PABs, but less sure about this one</t>
      </text>
    </comment>
    <comment ref="J26" authorId="1" shapeId="0" xr:uid="{E1EBA81E-015B-47D4-A65C-DA8861918777}">
      <text>
        <t>[Threaded comment]
Your version of Excel allows you to read this threaded comment; however, any edits to it will get removed if the file is opened in a newer version of Excel. Learn more: https://go.microsoft.com/fwlink/?linkid=870924
Comment:
    @Shannon Lee there were a series of CIP codes that moved from 51 to 01 in the 2020 re-classification. Determine whether to re-code? We didn't for the fall. It also saw a similar increase, and we didn't comment on it.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tc={9B6DBE6E-E960-4033-A8C6-174C60A16CB9}</author>
    <author>tc={80781FE6-2BC1-4750-90B7-4363114A15FC}</author>
    <author>tc={633756D1-5CA7-405D-8EB4-0FE2782B9E05}</author>
  </authors>
  <commentList>
    <comment ref="A1" authorId="0" shapeId="0" xr:uid="{9B6DBE6E-E960-4033-A8C6-174C60A16CB9}">
      <text>
        <t>[Threaded comment]
Your version of Excel allows you to read this threaded comment; however, any edits to it will get removed if the file is opened in a newer version of Excel. Learn more: https://go.microsoft.com/fwlink/?linkid=870924
Comment:
    Unsure on what years to use here, I was confused by what I was looking at compared to last year's table shell (Spring 2021 listed twice with different numbers in B and C before my edits)</t>
      </text>
    </comment>
    <comment ref="A48" authorId="1" shapeId="0" xr:uid="{80781FE6-2BC1-4750-90B7-4363114A15FC}">
      <text>
        <t>[Threaded comment]
Your version of Excel allows you to read this threaded comment; however, any edits to it will get removed if the file is opened in a newer version of Excel. Learn more: https://go.microsoft.com/fwlink/?linkid=870924
Comment:
    Stay Informed:
Overall: -2.6% (+0.4% in 2020)
Pub 2yr:  -8.2% (+0.5% in 2020)
Pub 4yr: +0.9% (+0.5% in 2020)</t>
      </text>
    </comment>
    <comment ref="M56" authorId="2" shapeId="0" xr:uid="{633756D1-5CA7-405D-8EB4-0FE2782B9E05}">
      <text>
        <t>[Threaded comment]
Your version of Excel allows you to read this threaded comment; however, any edits to it will get removed if the file is opened in a newer version of Excel. Learn more: https://go.microsoft.com/fwlink/?linkid=870924
Comment:
    We do not show the sector breakdown for Multi-State Institutions.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tc={54613018-2D2A-4B81-91A3-3D24697B38C2}</author>
  </authors>
  <commentList>
    <comment ref="A5" authorId="0" shapeId="0" xr:uid="{54613018-2D2A-4B81-91A3-3D24697B38C2}">
      <text>
        <t>[Threaded comment]
Your version of Excel allows you to read this threaded comment; however, any edits to it will get removed if the file is opened in a newer version of Excel. Learn more: https://go.microsoft.com/fwlink/?linkid=870924
Comment:
    Fall 2020 Poppy: 
The public 2yr institution is the 4yr, primarily associate's, so leave it as it is, and suppress the public 2yr sector since it only has one institution of a small enrollment size</t>
      </text>
    </comment>
  </commentList>
</comments>
</file>

<file path=xl/sharedStrings.xml><?xml version="1.0" encoding="utf-8"?>
<sst xmlns="http://schemas.openxmlformats.org/spreadsheetml/2006/main" count="2693" uniqueCount="274">
  <si>
    <t>Figure 1. Percent Change in Enrollment from Previous Year by Institutional Sector: 2019 to 2023</t>
  </si>
  <si>
    <t>Spring 2020</t>
  </si>
  <si>
    <t>Spring 2021</t>
  </si>
  <si>
    <t>Spring 2022</t>
  </si>
  <si>
    <t>Spring 2023</t>
  </si>
  <si>
    <t>All Sectors</t>
  </si>
  <si>
    <t>Public four-year</t>
  </si>
  <si>
    <t>Private nonprofit four-year</t>
  </si>
  <si>
    <t>Private for-profit four-year</t>
  </si>
  <si>
    <t>PABs</t>
  </si>
  <si>
    <t>Public two-year</t>
  </si>
  <si>
    <t>Current Term Enrollment Estimates - SPRING 2023</t>
  </si>
  <si>
    <t>List of Tables</t>
  </si>
  <si>
    <t>5. The Average Age of Students by Program Level, Institutional Sector, and Enrollment Intensity: 2019 to 2023</t>
  </si>
  <si>
    <t>6. The Median and Average Ages of Students by Program Level, Institutional Sector, and Gender: 2019 to 2023</t>
  </si>
  <si>
    <t>8a. Estimated Enrollment by State of Institution: 2019 to 2023</t>
  </si>
  <si>
    <t>8b. Estimated Enrollment by State of Institution and Sector: 2019 to 2023</t>
  </si>
  <si>
    <t>9. Estimated Undergraduate Enrollment by Major at Four-Year Institutions: 2019 to 2023</t>
  </si>
  <si>
    <t>10. Estimated Undergraduate Enrollment by Major at Two-Year Institutions: 2019 to 2023</t>
  </si>
  <si>
    <t>11. Estimated Undergraduate Enrollment by Major at PABs</t>
  </si>
  <si>
    <t>Spring 2019</t>
  </si>
  <si>
    <t>Sector</t>
  </si>
  <si>
    <t>Enrollment</t>
  </si>
  <si>
    <t>% Change from Previous Year</t>
  </si>
  <si>
    <t>Total Enrollment (All Sectors)</t>
  </si>
  <si>
    <t>Public 4-Year</t>
  </si>
  <si>
    <t>Private nonprofit 4-year</t>
  </si>
  <si>
    <t>Private for-profit 4-year</t>
  </si>
  <si>
    <t>Public 2-year</t>
  </si>
  <si>
    <t>Unduplicated Student Headcount (All Sectors)</t>
  </si>
  <si>
    <t>Program Level</t>
  </si>
  <si>
    <t>Undergraduate (All)</t>
  </si>
  <si>
    <t>Associate Degree-Seeking</t>
  </si>
  <si>
    <t>Bachelor's Degree-Seeking</t>
  </si>
  <si>
    <t>Other Undergraduate</t>
  </si>
  <si>
    <t>Graduate/Professional</t>
  </si>
  <si>
    <t>Public 4-year</t>
  </si>
  <si>
    <t xml:space="preserve">     Associate Degree-Seeking</t>
  </si>
  <si>
    <t xml:space="preserve">     Other Undergraduate</t>
  </si>
  <si>
    <t>Enrollment Intensity</t>
  </si>
  <si>
    <t>Full-Time</t>
  </si>
  <si>
    <t>Part-Time</t>
  </si>
  <si>
    <t>Age Group</t>
  </si>
  <si>
    <t>Under 18</t>
  </si>
  <si>
    <t>18 to 24</t>
  </si>
  <si>
    <t>Over 24</t>
  </si>
  <si>
    <t>Table 5. The Average Age of Students by Program Level, Institutional Sector, and Enrollment Intensity: 2019 to 2023</t>
  </si>
  <si>
    <t>Average
 (yrs.)</t>
  </si>
  <si>
    <t>Table 6. The Median and Average Ages of Students by Program Level, Institutional Sector, and Gender: 2019 to 2023</t>
  </si>
  <si>
    <t>Men</t>
  </si>
  <si>
    <t>Women</t>
  </si>
  <si>
    <t>Median
 (yrs.)</t>
  </si>
  <si>
    <t>Undergraduate</t>
  </si>
  <si>
    <t>Gender</t>
  </si>
  <si>
    <t>Table 8a. Estimated Enrollment by State of Institution: 2019 to 2023</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</si>
  <si>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</si>
  <si>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</si>
  <si>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</si>
  <si>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</si>
  <si>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</si>
  <si>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</si>
  <si>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</si>
  <si>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</si>
  <si>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</si>
  <si>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</si>
  <si>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</si>
  <si>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</si>
  <si>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</si>
  <si>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</si>
  <si>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</si>
  <si>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</si>
  <si>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</si>
  <si>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</si>
  <si>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</si>
  <si>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</si>
  <si>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</si>
  <si>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</si>
  <si>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</si>
  <si>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</si>
  <si>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</si>
  <si>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</si>
  <si>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</si>
  <si>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</si>
  <si>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</si>
  <si>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</si>
  <si>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</si>
  <si>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</si>
  <si>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</si>
  <si>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</si>
  <si>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</si>
  <si>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</si>
  <si>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</si>
  <si>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</si>
  <si>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</si>
  <si>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</si>
  <si>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</si>
  <si>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</si>
  <si>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</si>
  <si>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</si>
  <si>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</si>
  <si>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</si>
  <si>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</si>
  <si>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</si>
  <si>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</si>
  <si>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</si>
  <si>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</si>
  <si>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</si>
  <si>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Multi-State or POI</t>
  </si>
  <si>
    <t>Table 8b. Estimated Enrollment by State of Institution and Sector: 2019 to 2023</t>
  </si>
  <si>
    <t>Private Nonprofit 4-year</t>
  </si>
  <si>
    <t>Other</t>
  </si>
  <si>
    <t>-</t>
  </si>
  <si>
    <t>Table 9. Estimated Undergraduate Enrollment by Major at Four-Year Institutions: 2019 to 2023</t>
  </si>
  <si>
    <t>Major
 (CIP Code)</t>
  </si>
  <si>
    <t>CIP Family Title</t>
  </si>
  <si>
    <t>52</t>
  </si>
  <si>
    <t>Business, Management, Marketing, and Related Support</t>
  </si>
  <si>
    <t>51</t>
  </si>
  <si>
    <t>Health Professions and Related Clinical Sciences</t>
  </si>
  <si>
    <t>24</t>
  </si>
  <si>
    <t>Liberal Arts and Sciences, General Studies and Humanities</t>
  </si>
  <si>
    <t>11</t>
  </si>
  <si>
    <t>Computer and Information Sciences and Support Services</t>
  </si>
  <si>
    <t>26</t>
  </si>
  <si>
    <t>Biological and Biomedical Sciences</t>
  </si>
  <si>
    <t>14</t>
  </si>
  <si>
    <t>Engineering</t>
  </si>
  <si>
    <t>42</t>
  </si>
  <si>
    <t>Psychology</t>
  </si>
  <si>
    <t>13</t>
  </si>
  <si>
    <t>Education</t>
  </si>
  <si>
    <t>50</t>
  </si>
  <si>
    <t>Visual and Performing Arts</t>
  </si>
  <si>
    <t>45</t>
  </si>
  <si>
    <t>Social Sciences</t>
  </si>
  <si>
    <t>09</t>
  </si>
  <si>
    <t>Communication, Journalism, and Related Programs</t>
  </si>
  <si>
    <t>30</t>
  </si>
  <si>
    <t>Multi/Interdisciplinary Studies</t>
  </si>
  <si>
    <t>43</t>
  </si>
  <si>
    <t>Security and Protective Services</t>
  </si>
  <si>
    <t>31</t>
  </si>
  <si>
    <t>Parks, Recreation, Leisure and Fitness Studies</t>
  </si>
  <si>
    <t>44</t>
  </si>
  <si>
    <t>Public Administration and Social Service Professions</t>
  </si>
  <si>
    <t>40</t>
  </si>
  <si>
    <t>Physical Sciences</t>
  </si>
  <si>
    <t>23</t>
  </si>
  <si>
    <t>English Language and Literature/Letters</t>
  </si>
  <si>
    <t>01</t>
  </si>
  <si>
    <t>Agriculture, Agriculture Operations, and Related Sciences</t>
  </si>
  <si>
    <t>27</t>
  </si>
  <si>
    <t>Mathematics and Statistics</t>
  </si>
  <si>
    <t>03</t>
  </si>
  <si>
    <t>Natural Resources and Conservation</t>
  </si>
  <si>
    <t>15</t>
  </si>
  <si>
    <t>Engineering Technologies/Technicians</t>
  </si>
  <si>
    <t>54</t>
  </si>
  <si>
    <t>History</t>
  </si>
  <si>
    <t>19</t>
  </si>
  <si>
    <t>Family and Consumer Sciences/Human Sciences</t>
  </si>
  <si>
    <t>04</t>
  </si>
  <si>
    <t>Architecture and Related Services</t>
  </si>
  <si>
    <t>16</t>
  </si>
  <si>
    <t>Foreign Languages, Literatures, and Linguistics</t>
  </si>
  <si>
    <t>49</t>
  </si>
  <si>
    <t>Transportation and Materials Moving</t>
  </si>
  <si>
    <t>38</t>
  </si>
  <si>
    <t>Philosophy and Religious Studies</t>
  </si>
  <si>
    <t>10</t>
  </si>
  <si>
    <t>Communications Technologies/Technicians and Support Services</t>
  </si>
  <si>
    <t>39</t>
  </si>
  <si>
    <t>Theology and Religious Vocations</t>
  </si>
  <si>
    <t>05</t>
  </si>
  <si>
    <t>Area, Ethnic, Cultural, and Gender Studies</t>
  </si>
  <si>
    <t>22</t>
  </si>
  <si>
    <t>Legal Professions and Studies</t>
  </si>
  <si>
    <t>12</t>
  </si>
  <si>
    <t>Personal and Culinary Services</t>
  </si>
  <si>
    <t>29</t>
  </si>
  <si>
    <t>Military Technologies</t>
  </si>
  <si>
    <t>47</t>
  </si>
  <si>
    <t>Mechanic and Repair Technologies/Technicians</t>
  </si>
  <si>
    <t>Table 10. Estimated Undergraduate Enrollment by Major at Two-Year Institutions: 2019 to 2023</t>
  </si>
  <si>
    <t>% Change from Prior Year</t>
  </si>
  <si>
    <t>46</t>
  </si>
  <si>
    <t>Construction Trades</t>
  </si>
  <si>
    <t>48</t>
  </si>
  <si>
    <t>Precision Production</t>
  </si>
  <si>
    <t>41</t>
  </si>
  <si>
    <t>Science Technologies/Technicians</t>
  </si>
  <si>
    <t>32</t>
  </si>
  <si>
    <t>Basic Skills</t>
  </si>
  <si>
    <t>Gender and Race/Ethnicity</t>
  </si>
  <si>
    <t>Total</t>
  </si>
  <si>
    <t>Male</t>
  </si>
  <si>
    <t>Female</t>
  </si>
  <si>
    <t>Missing Gender</t>
  </si>
  <si>
    <t>*This table includes CIP families with more than 5000 students in descending order</t>
  </si>
  <si>
    <t>Total Four-Year Undergrad Enrollment From Table 2</t>
  </si>
  <si>
    <r>
      <t xml:space="preserve">Table 9: Estimated </t>
    </r>
    <r>
      <rPr>
        <b/>
        <sz val="14"/>
        <color theme="1"/>
        <rFont val="Calibri"/>
        <family val="2"/>
        <scheme val="minor"/>
      </rPr>
      <t>Undergraduate</t>
    </r>
    <r>
      <rPr>
        <sz val="14"/>
        <color theme="1"/>
        <rFont val="Calibri"/>
        <family val="2"/>
        <scheme val="minor"/>
      </rPr>
      <t xml:space="preserve"> Enrollment at </t>
    </r>
    <r>
      <rPr>
        <b/>
        <sz val="14"/>
        <color theme="1"/>
        <rFont val="Calibri"/>
        <family val="2"/>
        <scheme val="minor"/>
      </rPr>
      <t xml:space="preserve">Four-Year Institutions </t>
    </r>
    <r>
      <rPr>
        <sz val="14"/>
        <color theme="1"/>
        <rFont val="Calibri"/>
        <family val="2"/>
        <scheme val="minor"/>
      </rPr>
      <t xml:space="preserve">by Classification of Instructional Program Family </t>
    </r>
  </si>
  <si>
    <t>Spring 2017</t>
  </si>
  <si>
    <t>COUNT OF RC_STIDS</t>
  </si>
  <si>
    <t>CIP Family Code</t>
  </si>
  <si>
    <t>Percent Change from Previous Year</t>
  </si>
  <si>
    <t>primary_cip_family</t>
  </si>
  <si>
    <t>primary_cip_family_title</t>
  </si>
  <si>
    <t>Dist</t>
  </si>
  <si>
    <t>result</t>
  </si>
  <si>
    <t>Result</t>
  </si>
  <si>
    <t>25</t>
  </si>
  <si>
    <t>Library Science</t>
  </si>
  <si>
    <t>28</t>
  </si>
  <si>
    <t>Reserve Officer Training Corps (JROTC, ROTC)</t>
  </si>
  <si>
    <t>33</t>
  </si>
  <si>
    <t>Citizenship Activities</t>
  </si>
  <si>
    <t>34</t>
  </si>
  <si>
    <t>Health-Related Knowledge and Skills</t>
  </si>
  <si>
    <t>35</t>
  </si>
  <si>
    <t>Interpersonal and Social Skills</t>
  </si>
  <si>
    <t>36</t>
  </si>
  <si>
    <t>Leisure and Recreational Activities</t>
  </si>
  <si>
    <t>37</t>
  </si>
  <si>
    <t>Personal Awareness and Self-Improvement</t>
  </si>
  <si>
    <t>53</t>
  </si>
  <si>
    <t>High School/Secondary Diplomas and Certificates</t>
  </si>
  <si>
    <t>60</t>
  </si>
  <si>
    <t>Residency Programs</t>
  </si>
  <si>
    <t>Total Two-Year Undergrad Enrollment From Table 2</t>
  </si>
  <si>
    <r>
      <t xml:space="preserve">Table 10: Estimated </t>
    </r>
    <r>
      <rPr>
        <b/>
        <sz val="14"/>
        <color theme="1"/>
        <rFont val="Calibri"/>
        <family val="2"/>
        <scheme val="minor"/>
      </rPr>
      <t>Undergraduate</t>
    </r>
    <r>
      <rPr>
        <sz val="14"/>
        <color theme="1"/>
        <rFont val="Calibri"/>
        <family val="2"/>
        <scheme val="minor"/>
      </rPr>
      <t xml:space="preserve"> Enrollment at </t>
    </r>
    <r>
      <rPr>
        <b/>
        <sz val="14"/>
        <color theme="1"/>
        <rFont val="Calibri"/>
        <family val="2"/>
        <scheme val="minor"/>
      </rPr>
      <t xml:space="preserve">Two-Year Institutions </t>
    </r>
    <r>
      <rPr>
        <sz val="14"/>
        <color theme="1"/>
        <rFont val="Calibri"/>
        <family val="2"/>
        <scheme val="minor"/>
      </rPr>
      <t xml:space="preserve">by Classification of Instructional Program Family </t>
    </r>
  </si>
  <si>
    <t>SAS OUTPUT</t>
  </si>
  <si>
    <t>Table 9a. Estimated Enrollment by State of Institution: 2019 to 2023</t>
  </si>
  <si>
    <t>Public 2yr</t>
  </si>
  <si>
    <t>Public 4yr</t>
  </si>
  <si>
    <t>Private Nonprofit 4yr</t>
  </si>
  <si>
    <t>D.C.</t>
  </si>
  <si>
    <t>Kansas</t>
  </si>
  <si>
    <t>Louisiana</t>
  </si>
  <si>
    <t>Mississippi</t>
  </si>
  <si>
    <t>Ohio*</t>
  </si>
  <si>
    <t>Texas</t>
  </si>
  <si>
    <t>Utah</t>
  </si>
  <si>
    <t>Washington</t>
  </si>
  <si>
    <t>West Virginia</t>
  </si>
  <si>
    <t>Multi-State Institutions</t>
  </si>
  <si>
    <t>Table 9b. Estimated Enrollment by State of Institution and Sector: 2018 to 2021</t>
  </si>
  <si>
    <t>Number of Institutions</t>
  </si>
  <si>
    <t>State Name</t>
  </si>
  <si>
    <t>don't show Arizona other, too much fluctuation across years</t>
  </si>
  <si>
    <t>Do not show 'other' if it's under three</t>
  </si>
  <si>
    <t>do not show, too much fluctuation</t>
  </si>
  <si>
    <t>keep pub 2yr, not too much fluctuation and public sector is important</t>
  </si>
  <si>
    <t>Do not show 'other' if N&lt;3</t>
  </si>
  <si>
    <t>state_name</t>
  </si>
  <si>
    <t>sector</t>
  </si>
  <si>
    <t>N_INST</t>
  </si>
  <si>
    <t>Two-year, Public</t>
  </si>
  <si>
    <t>Four-year, Public</t>
  </si>
  <si>
    <t>Four-year, Private NP</t>
  </si>
  <si>
    <t>Table 12. Special Analysis: Spring Freshman Enrollment Estimates by Institutional Sector and Gender: 2020 to 2023 (unweighted)</t>
  </si>
  <si>
    <t>12. Special Analysis: Spring Freshman Enrollment Estimates by Institutional Sector and Gender: 2020 to 2023 (unweighted)</t>
  </si>
  <si>
    <t>Table 11. Estimated Undergraduate Enrollment by Major at PABs: 2019 to 2023</t>
  </si>
  <si>
    <t>Primarily Associate Degree Granting Baccalaureate Institutions (PABs)</t>
  </si>
  <si>
    <t>Primarily Associate Degree Granting Baccalareate Institutions (PABs)</t>
  </si>
  <si>
    <t>Table 1.  Estimated National Enrollment by Institutional Sector: 2019 to 2023</t>
  </si>
  <si>
    <t>Table 2. Estimated National Enrollment by Institutional Sector and Program Level: 2019 to 2023</t>
  </si>
  <si>
    <t>Table 3. Estimated National Enrollment by Institutional Sector and Enrollment Intensity: 2019 to 2023</t>
  </si>
  <si>
    <t>Table 4. Estimated National Enrollment by Institutional Sector and Age Group: 2019 to 2023</t>
  </si>
  <si>
    <t>Table 7. Estimated National Enrollment by Institutional Sector and Gender: 2019 to 2023</t>
  </si>
  <si>
    <t>1.  Estimated National Enrollment by Institutional Sector: 2019 to 2023</t>
  </si>
  <si>
    <t>2. Estimated National Enrollment by Institutional Sector and Program Level: 2019 to 2023</t>
  </si>
  <si>
    <t>3. Estimated National Enrollment by Institutional Sector and Enrollment Intensity: 2019 to 2023</t>
  </si>
  <si>
    <t>4. Estimated National Enrollment by Institutional Sector and Age Group: 2019 to 2023</t>
  </si>
  <si>
    <t>7. Estimated National Enrollment by Institutional Sector and Gender: 2019 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</si>
</sst>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5" x14ac:knownFonts="1">
    <font>
      <sz val="11"/>
      <color theme="1"/>
      <name val="Calibri"/>
      <family val="2"/>
      <scheme val="minor"/>
    </font>
    <font>
      <sz val="11"/>
      <color theme="1"/>
      <name val="Calibri"/>
      <family val="2"/>
      <scheme val="minor"/>
    </font>
    <font>
      <sz val="14"/>
      <color theme="1"/>
      <name val="Calibri"/>
      <family val="2"/>
      <scheme val="minor"/>
    </font>
    <font>
      <sz val="11"/>
      <color rgb="FF000000"/>
      <name val="Calibri"/>
      <family val="2"/>
      <scheme val="minor"/>
    </font>
    <font>
      <sz val="10"/>
      <color rgb="FF000000"/>
      <name val="Calibri"/>
      <family val="2"/>
      <scheme val="minor"/>
    </font>
    <font>
      <sz val="10"/>
      <name val="MS Sans Serif"/>
      <family val="2"/>
    </font>
    <font>
      <b/>
      <sz val="14"/>
      <color theme="1"/>
      <name val="Calibri"/>
      <family val="2"/>
      <scheme val="minor"/>
    </font>
    <font>
      <sz val="11"/>
      <color rgb="FFFF0000"/>
      <name val="Calibri"/>
      <family val="2"/>
      <scheme val="minor"/>
    </font>
    <font>
      <sz val="10"/>
      <name val="Calibri"/>
      <family val="2"/>
      <scheme val="minor"/>
    </font>
    <font>
      <b/>
      <sz val="11"/>
      <color theme="1"/>
      <name val="Calibri"/>
      <family val="2"/>
      <scheme val="minor"/>
    </font>
    <font>
      <b/>
      <sz val="11"/>
      <color rgb="FFFF0000"/>
      <name val="Calibri"/>
      <family val="2"/>
      <scheme val="minor"/>
    </font>
    <font>
      <b/>
      <sz val="14"/>
      <color rgb="FF000000"/>
      <name val="Calibri"/>
      <family val="2"/>
      <scheme val="minor"/>
    </font>
    <font>
      <b/>
      <sz val="12"/>
      <color rgb="FF000000"/>
      <name val="Calibri"/>
      <family val="2"/>
      <scheme val="minor"/>
    </font>
    <font>
      <u/>
      <sz val="11"/>
      <color theme="10"/>
      <name val="Calibri"/>
      <family val="2"/>
      <scheme val="minor"/>
    </font>
    <font>
      <sz val="8"/>
      <name val="Calibri"/>
      <family val="2"/>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92D050"/>
        <bgColor indexed="64"/>
      </patternFill>
    </fill>
    <fill>
      <patternFill patternType="solid">
        <fgColor theme="0" tint="-0.249977111117893"/>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thick">
        <color auto="1"/>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0" fontId="13" fillId="0" borderId="0" applyNumberFormat="0" applyFill="0" applyBorder="0" applyAlignment="0" applyProtection="0"/>
  </cellStyleXfs>
  <cellXfs count="218">
    <xf numFmtId="0" fontId="0" fillId="0" borderId="0" xfId="0"/>
    <xf numFmtId="0" fontId="0" fillId="2" borderId="0" xfId="0" applyFill="1"/>
    <xf numFmtId="0" fontId="4" fillId="0" borderId="5" xfId="0" applyFont="1" applyBorder="1" applyAlignment="1">
      <alignment horizontal="right" vertical="center" wrapText="1"/>
    </xf>
    <xf numFmtId="3" fontId="4" fillId="0" borderId="5" xfId="0" applyNumberFormat="1" applyFont="1" applyBorder="1" applyAlignment="1">
      <alignment horizontal="right" vertical="center" wrapText="1"/>
    </xf>
    <xf numFmtId="164" fontId="4" fillId="0" borderId="5" xfId="0" applyNumberFormat="1" applyFont="1" applyBorder="1" applyAlignment="1">
      <alignment horizontal="right" vertical="center" wrapText="1"/>
    </xf>
    <xf numFmtId="3" fontId="4" fillId="2" borderId="5" xfId="0" applyNumberFormat="1" applyFont="1" applyFill="1" applyBorder="1" applyAlignment="1">
      <alignment horizontal="right" vertical="center" wrapText="1"/>
    </xf>
    <xf numFmtId="0" fontId="4" fillId="0" borderId="5" xfId="0" applyFont="1" applyBorder="1" applyAlignment="1">
      <alignment vertical="center" wrapText="1"/>
    </xf>
    <xf numFmtId="3" fontId="0" fillId="0" borderId="0" xfId="0" applyNumberFormat="1"/>
    <xf numFmtId="164" fontId="0" fillId="0" borderId="0" xfId="2" applyNumberFormat="1" applyFont="1"/>
    <xf numFmtId="0" fontId="3" fillId="0" borderId="3" xfId="0" applyFont="1" applyBorder="1" applyAlignment="1">
      <alignment vertical="center"/>
    </xf>
    <xf numFmtId="0" fontId="0" fillId="0" borderId="0" xfId="0" applyAlignment="1">
      <alignment horizontal="right"/>
    </xf>
    <xf numFmtId="0" fontId="0" fillId="0" borderId="7" xfId="0" applyBorder="1"/>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right" vertical="center" wrapText="1"/>
    </xf>
    <xf numFmtId="3" fontId="4" fillId="0" borderId="5" xfId="0" applyNumberFormat="1" applyFont="1" applyBorder="1" applyAlignment="1">
      <alignment vertical="center" wrapText="1"/>
    </xf>
    <xf numFmtId="164" fontId="0" fillId="0" borderId="0" xfId="0" applyNumberFormat="1"/>
    <xf numFmtId="0" fontId="3" fillId="0" borderId="1" xfId="0" applyFont="1" applyBorder="1" applyAlignment="1">
      <alignment vertical="center" wrapText="1"/>
    </xf>
    <xf numFmtId="49" fontId="4" fillId="0" borderId="4" xfId="0" applyNumberFormat="1" applyFont="1" applyBorder="1" applyAlignment="1">
      <alignment vertical="center" wrapText="1"/>
    </xf>
    <xf numFmtId="49" fontId="0" fillId="3" borderId="9" xfId="0" applyNumberFormat="1" applyFill="1" applyBorder="1"/>
    <xf numFmtId="49" fontId="0" fillId="3" borderId="10" xfId="0" applyNumberFormat="1" applyFill="1" applyBorder="1"/>
    <xf numFmtId="49" fontId="0" fillId="3" borderId="12" xfId="0" applyNumberFormat="1" applyFill="1" applyBorder="1"/>
    <xf numFmtId="49" fontId="0" fillId="3" borderId="14" xfId="0" applyNumberFormat="1" applyFill="1" applyBorder="1"/>
    <xf numFmtId="49" fontId="0" fillId="3" borderId="15" xfId="0" applyNumberFormat="1" applyFill="1" applyBorder="1"/>
    <xf numFmtId="164" fontId="0" fillId="0" borderId="7" xfId="2" applyNumberFormat="1" applyFont="1" applyBorder="1"/>
    <xf numFmtId="164" fontId="0" fillId="0" borderId="0" xfId="2" applyNumberFormat="1" applyFont="1" applyFill="1"/>
    <xf numFmtId="164" fontId="4" fillId="0" borderId="5" xfId="0" applyNumberFormat="1" applyFont="1" applyBorder="1" applyAlignment="1">
      <alignment vertical="center" wrapText="1"/>
    </xf>
    <xf numFmtId="0" fontId="6" fillId="0" borderId="0" xfId="0" applyFont="1"/>
    <xf numFmtId="3" fontId="0" fillId="3" borderId="11" xfId="0" applyNumberFormat="1" applyFill="1" applyBorder="1"/>
    <xf numFmtId="0" fontId="0" fillId="0" borderId="0" xfId="0" applyAlignment="1">
      <alignment horizontal="center"/>
    </xf>
    <xf numFmtId="0" fontId="4" fillId="0" borderId="4" xfId="0" applyFont="1" applyBorder="1" applyAlignment="1">
      <alignment vertical="center" wrapText="1"/>
    </xf>
    <xf numFmtId="0" fontId="9" fillId="0" borderId="0" xfId="0" applyFont="1"/>
    <xf numFmtId="0" fontId="0" fillId="6" borderId="0" xfId="0" applyFill="1"/>
    <xf numFmtId="0" fontId="0" fillId="0" borderId="0" xfId="0" applyAlignment="1">
      <alignment horizontal="left"/>
    </xf>
    <xf numFmtId="0" fontId="0" fillId="3" borderId="11" xfId="0" applyFill="1" applyBorder="1"/>
    <xf numFmtId="49" fontId="0" fillId="3" borderId="0" xfId="0" applyNumberFormat="1" applyFill="1"/>
    <xf numFmtId="0" fontId="8" fillId="0" borderId="5" xfId="0" applyFont="1" applyBorder="1" applyAlignment="1">
      <alignment vertical="center" wrapText="1"/>
    </xf>
    <xf numFmtId="0" fontId="0" fillId="3" borderId="0" xfId="0" applyFill="1"/>
    <xf numFmtId="164" fontId="4" fillId="0" borderId="5" xfId="0" applyNumberFormat="1" applyFont="1" applyBorder="1" applyAlignment="1">
      <alignment horizontal="center" vertical="center" wrapText="1"/>
    </xf>
    <xf numFmtId="0" fontId="0" fillId="5" borderId="11" xfId="0" applyFill="1" applyBorder="1"/>
    <xf numFmtId="0" fontId="2" fillId="6" borderId="0" xfId="0" applyFont="1" applyFill="1" applyAlignment="1">
      <alignment vertical="center"/>
    </xf>
    <xf numFmtId="3" fontId="0" fillId="6" borderId="1" xfId="0" applyNumberFormat="1" applyFill="1" applyBorder="1"/>
    <xf numFmtId="165" fontId="0" fillId="0" borderId="0" xfId="0" applyNumberFormat="1"/>
    <xf numFmtId="0" fontId="10" fillId="0" borderId="0" xfId="0" applyFont="1"/>
    <xf numFmtId="0" fontId="4" fillId="0" borderId="0" xfId="0" applyFont="1" applyAlignment="1">
      <alignment vertical="center"/>
    </xf>
    <xf numFmtId="0" fontId="4" fillId="0" borderId="8" xfId="0" applyFont="1" applyBorder="1" applyAlignment="1">
      <alignment vertical="center"/>
    </xf>
    <xf numFmtId="0" fontId="4" fillId="7" borderId="4" xfId="0" applyFont="1" applyFill="1" applyBorder="1" applyAlignment="1">
      <alignment vertical="center" wrapText="1"/>
    </xf>
    <xf numFmtId="0" fontId="7" fillId="0" borderId="0" xfId="0" applyFont="1"/>
    <xf numFmtId="0" fontId="4" fillId="2" borderId="4" xfId="0" applyFont="1" applyFill="1" applyBorder="1" applyAlignment="1">
      <alignment vertical="center" wrapText="1"/>
    </xf>
    <xf numFmtId="164" fontId="4" fillId="2" borderId="5" xfId="0" applyNumberFormat="1" applyFont="1" applyFill="1" applyBorder="1" applyAlignment="1">
      <alignment horizontal="center" vertical="center" wrapText="1"/>
    </xf>
    <xf numFmtId="0" fontId="4" fillId="2" borderId="5" xfId="0" applyFont="1" applyFill="1" applyBorder="1" applyAlignment="1">
      <alignment vertical="center" wrapText="1"/>
    </xf>
    <xf numFmtId="3" fontId="4" fillId="0" borderId="1"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4" borderId="1" xfId="0" applyFont="1" applyFill="1" applyBorder="1" applyAlignment="1">
      <alignment vertical="center"/>
    </xf>
    <xf numFmtId="164" fontId="7" fillId="0" borderId="0" xfId="2" applyNumberFormat="1" applyFont="1" applyFill="1"/>
    <xf numFmtId="0" fontId="6" fillId="0" borderId="0" xfId="0" applyFont="1" applyAlignment="1">
      <alignment vertical="center"/>
    </xf>
    <xf numFmtId="0" fontId="0" fillId="0" borderId="27" xfId="0" applyBorder="1"/>
    <xf numFmtId="0" fontId="0" fillId="0" borderId="15" xfId="0" applyBorder="1"/>
    <xf numFmtId="0" fontId="0" fillId="0" borderId="5" xfId="0" applyBorder="1"/>
    <xf numFmtId="0" fontId="0" fillId="0" borderId="0" xfId="0" applyAlignment="1">
      <alignment wrapText="1"/>
    </xf>
    <xf numFmtId="164" fontId="4" fillId="0" borderId="10" xfId="2" applyNumberFormat="1" applyFont="1" applyBorder="1" applyAlignment="1">
      <alignment vertical="center" wrapText="1"/>
    </xf>
    <xf numFmtId="0" fontId="0" fillId="0" borderId="13" xfId="0" applyBorder="1"/>
    <xf numFmtId="0" fontId="0" fillId="0" borderId="28" xfId="0" applyBorder="1"/>
    <xf numFmtId="0" fontId="3" fillId="4" borderId="26" xfId="0" applyFont="1" applyFill="1" applyBorder="1" applyAlignment="1">
      <alignment vertical="center"/>
    </xf>
    <xf numFmtId="3" fontId="4" fillId="0" borderId="8" xfId="0" applyNumberFormat="1" applyFont="1" applyBorder="1" applyAlignment="1">
      <alignment horizontal="right" vertical="center" wrapText="1"/>
    </xf>
    <xf numFmtId="3" fontId="4" fillId="2" borderId="1" xfId="0" applyNumberFormat="1" applyFont="1" applyFill="1" applyBorder="1" applyAlignment="1">
      <alignment horizontal="right" vertical="center" wrapText="1"/>
    </xf>
    <xf numFmtId="3" fontId="4" fillId="2" borderId="3" xfId="0" applyNumberFormat="1" applyFont="1" applyFill="1" applyBorder="1" applyAlignment="1">
      <alignment horizontal="right" vertical="center" wrapText="1"/>
    </xf>
    <xf numFmtId="0" fontId="0" fillId="0" borderId="0" xfId="2" applyNumberFormat="1" applyFont="1"/>
    <xf numFmtId="0" fontId="11" fillId="0" borderId="0" xfId="0" applyFont="1"/>
    <xf numFmtId="0" fontId="3" fillId="0" borderId="0" xfId="0" applyFont="1"/>
    <xf numFmtId="165" fontId="0" fillId="0" borderId="0" xfId="1" applyNumberFormat="1" applyFont="1"/>
    <xf numFmtId="0" fontId="0" fillId="0" borderId="0" xfId="0" applyAlignment="1">
      <alignment horizontal="center" vertical="center" wrapText="1"/>
    </xf>
    <xf numFmtId="0" fontId="0" fillId="0" borderId="0" xfId="0" applyAlignment="1">
      <alignment horizontal="left" vertical="center"/>
    </xf>
    <xf numFmtId="0" fontId="12" fillId="0" borderId="0" xfId="0" applyFont="1"/>
    <xf numFmtId="0" fontId="13" fillId="0" borderId="0" xfId="5"/>
    <xf numFmtId="0" fontId="13" fillId="0" borderId="0" xfId="5" quotePrefix="1"/>
    <xf numFmtId="0" fontId="0" fillId="0" borderId="1" xfId="0" applyBorder="1" applyAlignment="1">
      <alignment horizontal="center" vertical="center"/>
    </xf>
    <xf numFmtId="0" fontId="0" fillId="0" borderId="1" xfId="0" applyBorder="1" applyAlignment="1">
      <alignment horizontal="center" vertical="center" wrapText="1"/>
    </xf>
    <xf numFmtId="165" fontId="0" fillId="0" borderId="1" xfId="1" applyNumberFormat="1" applyFont="1" applyBorder="1"/>
    <xf numFmtId="0" fontId="0" fillId="3" borderId="1" xfId="0" applyFill="1" applyBorder="1"/>
    <xf numFmtId="0" fontId="0" fillId="3" borderId="1" xfId="0" applyFill="1" applyBorder="1" applyAlignment="1">
      <alignment horizontal="center" vertical="center"/>
    </xf>
    <xf numFmtId="165" fontId="0" fillId="3" borderId="1" xfId="1" applyNumberFormat="1" applyFont="1" applyFill="1" applyBorder="1"/>
    <xf numFmtId="0" fontId="0" fillId="0" borderId="1" xfId="0" applyBorder="1" applyAlignment="1">
      <alignment horizontal="right"/>
    </xf>
    <xf numFmtId="0" fontId="0" fillId="0" borderId="1" xfId="0" applyBorder="1" applyAlignment="1">
      <alignment horizontal="left" vertical="center"/>
    </xf>
    <xf numFmtId="165" fontId="0" fillId="3" borderId="1" xfId="1" applyNumberFormat="1" applyFont="1" applyFill="1" applyBorder="1" applyAlignment="1">
      <alignment horizontal="center" vertical="center"/>
    </xf>
    <xf numFmtId="0" fontId="6" fillId="0" borderId="0" xfId="0" applyFont="1" applyAlignment="1">
      <alignment horizontal="left"/>
    </xf>
    <xf numFmtId="0" fontId="0" fillId="0" borderId="1" xfId="0" applyBorder="1" applyAlignment="1">
      <alignment horizontal="right" vertical="center"/>
    </xf>
    <xf numFmtId="0" fontId="0" fillId="3" borderId="2" xfId="0" applyFill="1" applyBorder="1" applyAlignment="1">
      <alignment horizontal="center" vertical="center"/>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2" fontId="0" fillId="0" borderId="31" xfId="0" applyNumberFormat="1" applyBorder="1" applyAlignment="1">
      <alignment horizontal="center" vertical="center"/>
    </xf>
    <xf numFmtId="2" fontId="0" fillId="0" borderId="32" xfId="0" applyNumberFormat="1" applyBorder="1" applyAlignment="1">
      <alignment horizontal="center" vertical="center"/>
    </xf>
    <xf numFmtId="3" fontId="0" fillId="0" borderId="1" xfId="0" applyNumberFormat="1" applyBorder="1" applyAlignment="1">
      <alignment horizontal="right" vertical="center"/>
    </xf>
    <xf numFmtId="3" fontId="0" fillId="0" borderId="1" xfId="0" applyNumberFormat="1" applyBorder="1"/>
    <xf numFmtId="164" fontId="0" fillId="3" borderId="32" xfId="2" applyNumberFormat="1" applyFont="1" applyFill="1" applyBorder="1" applyAlignment="1">
      <alignment horizontal="center" vertical="center" wrapText="1"/>
    </xf>
    <xf numFmtId="165" fontId="0" fillId="0" borderId="23" xfId="1" applyNumberFormat="1" applyFont="1" applyBorder="1"/>
    <xf numFmtId="164" fontId="0" fillId="0" borderId="24" xfId="2" applyNumberFormat="1" applyFont="1" applyBorder="1"/>
    <xf numFmtId="165" fontId="0" fillId="0" borderId="20" xfId="1" applyNumberFormat="1" applyFont="1" applyBorder="1"/>
    <xf numFmtId="164" fontId="0" fillId="0" borderId="21" xfId="2" applyNumberFormat="1" applyFont="1" applyBorder="1"/>
    <xf numFmtId="165" fontId="0" fillId="0" borderId="22" xfId="1" applyNumberFormat="1" applyFont="1" applyBorder="1"/>
    <xf numFmtId="164" fontId="0" fillId="0" borderId="33" xfId="2" applyNumberFormat="1" applyFont="1" applyBorder="1"/>
    <xf numFmtId="165" fontId="0" fillId="0" borderId="34" xfId="1" applyNumberFormat="1" applyFont="1" applyBorder="1"/>
    <xf numFmtId="165" fontId="0" fillId="0" borderId="35" xfId="1" applyNumberFormat="1" applyFont="1" applyBorder="1"/>
    <xf numFmtId="165" fontId="0" fillId="0" borderId="36" xfId="1" applyNumberFormat="1" applyFont="1" applyBorder="1"/>
    <xf numFmtId="0" fontId="0" fillId="0" borderId="34" xfId="0" applyBorder="1"/>
    <xf numFmtId="0" fontId="0" fillId="0" borderId="35" xfId="0" applyBorder="1"/>
    <xf numFmtId="0" fontId="0" fillId="0" borderId="36" xfId="0" applyBorder="1"/>
    <xf numFmtId="165" fontId="0" fillId="0" borderId="16" xfId="1" applyNumberFormat="1" applyFont="1" applyBorder="1"/>
    <xf numFmtId="164" fontId="0" fillId="0" borderId="17" xfId="2" applyNumberFormat="1" applyFont="1" applyBorder="1"/>
    <xf numFmtId="3" fontId="0" fillId="0" borderId="23" xfId="0" applyNumberFormat="1" applyBorder="1"/>
    <xf numFmtId="3" fontId="0" fillId="0" borderId="20" xfId="0" applyNumberFormat="1" applyBorder="1"/>
    <xf numFmtId="164" fontId="0" fillId="0" borderId="24" xfId="0" applyNumberFormat="1" applyBorder="1"/>
    <xf numFmtId="164" fontId="0" fillId="0" borderId="21" xfId="0" applyNumberFormat="1" applyBorder="1"/>
    <xf numFmtId="3" fontId="0" fillId="0" borderId="22" xfId="0" applyNumberFormat="1" applyBorder="1"/>
    <xf numFmtId="164" fontId="0" fillId="0" borderId="33" xfId="0" applyNumberFormat="1" applyBorder="1"/>
    <xf numFmtId="0" fontId="0" fillId="0" borderId="37" xfId="0" applyBorder="1"/>
    <xf numFmtId="0" fontId="0" fillId="0" borderId="38" xfId="0" applyBorder="1"/>
    <xf numFmtId="164" fontId="0" fillId="0" borderId="24" xfId="2" applyNumberFormat="1" applyFont="1" applyBorder="1" applyAlignment="1">
      <alignment horizontal="right"/>
    </xf>
    <xf numFmtId="165" fontId="0" fillId="0" borderId="35" xfId="1" applyNumberFormat="1" applyFont="1" applyBorder="1" applyAlignment="1">
      <alignment horizontal="right"/>
    </xf>
    <xf numFmtId="165" fontId="0" fillId="0" borderId="23" xfId="1" applyNumberFormat="1" applyFont="1" applyBorder="1" applyAlignment="1">
      <alignment horizontal="right"/>
    </xf>
    <xf numFmtId="165" fontId="0" fillId="0" borderId="34" xfId="1" applyNumberFormat="1" applyFont="1" applyBorder="1" applyAlignment="1">
      <alignment horizontal="right"/>
    </xf>
    <xf numFmtId="165" fontId="0" fillId="0" borderId="16" xfId="1" applyNumberFormat="1" applyFont="1" applyBorder="1" applyAlignment="1">
      <alignment horizontal="right"/>
    </xf>
    <xf numFmtId="165" fontId="0" fillId="0" borderId="29" xfId="1" applyNumberFormat="1" applyFont="1" applyBorder="1" applyAlignment="1">
      <alignment horizontal="right"/>
    </xf>
    <xf numFmtId="2" fontId="0" fillId="0" borderId="0" xfId="0" applyNumberFormat="1"/>
    <xf numFmtId="0" fontId="0" fillId="0" borderId="39" xfId="0" applyBorder="1"/>
    <xf numFmtId="3" fontId="0" fillId="0" borderId="18" xfId="0" applyNumberFormat="1" applyBorder="1"/>
    <xf numFmtId="164" fontId="0" fillId="0" borderId="19" xfId="0" applyNumberFormat="1" applyBorder="1"/>
    <xf numFmtId="3" fontId="0" fillId="0" borderId="40" xfId="0" applyNumberFormat="1" applyBorder="1"/>
    <xf numFmtId="164" fontId="0" fillId="0" borderId="41" xfId="0" applyNumberFormat="1" applyBorder="1"/>
    <xf numFmtId="164" fontId="0" fillId="0" borderId="17" xfId="2" applyNumberFormat="1" applyFont="1" applyBorder="1" applyAlignment="1">
      <alignment horizontal="right"/>
    </xf>
    <xf numFmtId="165" fontId="0" fillId="0" borderId="30" xfId="1" applyNumberFormat="1" applyFont="1" applyBorder="1" applyAlignment="1">
      <alignment horizontal="right"/>
    </xf>
    <xf numFmtId="164" fontId="0" fillId="0" borderId="19" xfId="2" applyNumberFormat="1" applyFont="1" applyBorder="1" applyAlignment="1">
      <alignment horizontal="right"/>
    </xf>
    <xf numFmtId="164" fontId="0" fillId="0" borderId="33" xfId="2" applyNumberFormat="1" applyFont="1" applyBorder="1" applyAlignment="1">
      <alignment horizontal="right"/>
    </xf>
    <xf numFmtId="164" fontId="0" fillId="0" borderId="25" xfId="2" applyNumberFormat="1" applyFont="1" applyBorder="1" applyAlignment="1">
      <alignment horizontal="right"/>
    </xf>
    <xf numFmtId="164" fontId="0" fillId="0" borderId="24" xfId="2" applyNumberFormat="1" applyFont="1" applyFill="1" applyBorder="1"/>
    <xf numFmtId="0" fontId="0" fillId="3" borderId="42" xfId="0" applyFill="1" applyBorder="1" applyAlignment="1">
      <alignment horizontal="center" vertical="center"/>
    </xf>
    <xf numFmtId="165" fontId="0" fillId="0" borderId="37" xfId="1" applyNumberFormat="1" applyFont="1" applyBorder="1"/>
    <xf numFmtId="164" fontId="0" fillId="0" borderId="43" xfId="2" applyNumberFormat="1" applyFont="1" applyBorder="1"/>
    <xf numFmtId="164" fontId="0" fillId="0" borderId="44" xfId="2" applyNumberFormat="1" applyFont="1" applyBorder="1"/>
    <xf numFmtId="164" fontId="0" fillId="0" borderId="45" xfId="2" applyNumberFormat="1" applyFont="1" applyBorder="1"/>
    <xf numFmtId="0" fontId="0" fillId="3" borderId="6" xfId="0" applyFill="1" applyBorder="1" applyAlignment="1">
      <alignment horizontal="center" vertical="center"/>
    </xf>
    <xf numFmtId="0" fontId="0" fillId="0" borderId="0" xfId="0" applyAlignment="1">
      <alignment vertical="center" wrapText="1"/>
    </xf>
    <xf numFmtId="164" fontId="0" fillId="3" borderId="3" xfId="2" applyNumberFormat="1" applyFont="1" applyFill="1" applyBorder="1" applyAlignment="1">
      <alignment horizontal="center" vertical="center" wrapText="1"/>
    </xf>
    <xf numFmtId="0" fontId="0" fillId="0" borderId="1" xfId="0" applyBorder="1" applyAlignment="1">
      <alignment horizontal="left" vertical="center" wrapText="1"/>
    </xf>
    <xf numFmtId="165" fontId="0" fillId="0" borderId="46" xfId="1" applyNumberFormat="1" applyFont="1" applyBorder="1" applyAlignment="1">
      <alignment horizontal="right"/>
    </xf>
    <xf numFmtId="165" fontId="0" fillId="0" borderId="47" xfId="1" applyNumberFormat="1" applyFont="1" applyBorder="1" applyAlignment="1">
      <alignment horizontal="right"/>
    </xf>
    <xf numFmtId="164" fontId="0" fillId="0" borderId="48" xfId="2" applyNumberFormat="1" applyFont="1" applyBorder="1" applyAlignment="1">
      <alignment horizontal="right"/>
    </xf>
    <xf numFmtId="165" fontId="0" fillId="0" borderId="49" xfId="1" applyNumberFormat="1" applyFont="1" applyBorder="1" applyAlignment="1">
      <alignment horizontal="right"/>
    </xf>
    <xf numFmtId="165" fontId="0" fillId="0" borderId="36" xfId="1" applyNumberFormat="1" applyFont="1" applyBorder="1" applyAlignment="1">
      <alignment horizontal="right"/>
    </xf>
    <xf numFmtId="0" fontId="6" fillId="0" borderId="0" xfId="0" applyFont="1" applyAlignment="1">
      <alignment horizontal="left"/>
    </xf>
    <xf numFmtId="0" fontId="0" fillId="3" borderId="1" xfId="0" applyFill="1" applyBorder="1" applyAlignment="1">
      <alignment horizont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165" fontId="0" fillId="3" borderId="1" xfId="1" applyNumberFormat="1" applyFont="1" applyFill="1" applyBorder="1" applyAlignment="1">
      <alignment horizontal="center" vertical="center"/>
    </xf>
    <xf numFmtId="0" fontId="0" fillId="3" borderId="6" xfId="0" applyFill="1" applyBorder="1" applyAlignment="1">
      <alignment horizontal="center"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wrapText="1"/>
    </xf>
    <xf numFmtId="0" fontId="0" fillId="3" borderId="4" xfId="0" applyFill="1"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26" xfId="0" applyFill="1" applyBorder="1" applyAlignment="1">
      <alignment horizontal="center" vertical="center"/>
    </xf>
    <xf numFmtId="164" fontId="0" fillId="3" borderId="2" xfId="2" applyNumberFormat="1" applyFont="1" applyFill="1" applyBorder="1" applyAlignment="1">
      <alignment horizontal="center" vertical="center" wrapText="1"/>
    </xf>
    <xf numFmtId="164" fontId="0" fillId="3" borderId="26" xfId="2" applyNumberFormat="1" applyFont="1" applyFill="1" applyBorder="1" applyAlignment="1">
      <alignment horizontal="center" vertical="center" wrapText="1"/>
    </xf>
    <xf numFmtId="164" fontId="0" fillId="3" borderId="3" xfId="2"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xf>
    <xf numFmtId="0" fontId="0" fillId="0" borderId="2" xfId="0" applyBorder="1" applyAlignment="1">
      <alignment horizontal="center"/>
    </xf>
    <xf numFmtId="0" fontId="0" fillId="0" borderId="26" xfId="0" applyBorder="1" applyAlignment="1">
      <alignment horizontal="center"/>
    </xf>
    <xf numFmtId="0" fontId="0" fillId="0" borderId="3" xfId="0" applyBorder="1" applyAlignment="1">
      <alignment horizontal="center"/>
    </xf>
    <xf numFmtId="0" fontId="3" fillId="4" borderId="2"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3" xfId="0" applyFont="1" applyFill="1" applyBorder="1" applyAlignment="1">
      <alignment horizontal="center" vertical="center"/>
    </xf>
    <xf numFmtId="0" fontId="9" fillId="0" borderId="26" xfId="0" applyFont="1" applyBorder="1" applyAlignment="1">
      <alignment horizontal="center"/>
    </xf>
    <xf numFmtId="0" fontId="9" fillId="0" borderId="3" xfId="0" applyFont="1" applyBorder="1" applyAlignment="1">
      <alignment horizontal="center"/>
    </xf>
    <xf numFmtId="165" fontId="0" fillId="0" borderId="50" xfId="1" applyNumberFormat="1" applyFont="1" applyBorder="1" applyAlignment="1">
      <alignment horizontal="right"/>
    </xf>
    <xf numFmtId="165" fontId="0" fillId="0" borderId="20" xfId="1" applyNumberFormat="1" applyFont="1" applyBorder="1" applyAlignment="1">
      <alignment horizontal="right"/>
    </xf>
    <xf numFmtId="164" fontId="0" fillId="0" borderId="21" xfId="2" applyNumberFormat="1" applyFont="1" applyBorder="1" applyAlignment="1">
      <alignment horizontal="right"/>
    </xf>
    <xf numFmtId="165" fontId="0" fillId="0" borderId="51" xfId="1" applyNumberFormat="1" applyFont="1" applyBorder="1" applyAlignment="1">
      <alignment horizontal="right"/>
    </xf>
    <xf numFmtId="164" fontId="0" fillId="0" borderId="52" xfId="2" applyNumberFormat="1" applyFont="1" applyBorder="1" applyAlignment="1">
      <alignment horizontal="right"/>
    </xf>
    <xf numFmtId="165" fontId="0" fillId="0" borderId="53" xfId="1" applyNumberFormat="1" applyFont="1" applyBorder="1" applyAlignment="1">
      <alignment horizontal="right"/>
    </xf>
    <xf numFmtId="164" fontId="0" fillId="0" borderId="54" xfId="2" applyNumberFormat="1" applyFont="1" applyBorder="1" applyAlignment="1">
      <alignment horizontal="right"/>
    </xf>
    <xf numFmtId="164" fontId="0" fillId="0" borderId="44" xfId="2" applyNumberFormat="1" applyFont="1" applyBorder="1" applyAlignment="1">
      <alignment horizontal="right"/>
    </xf>
    <xf numFmtId="164" fontId="0" fillId="0" borderId="45" xfId="2" applyNumberFormat="1" applyFont="1" applyBorder="1" applyAlignment="1">
      <alignment horizontal="right"/>
    </xf>
    <xf numFmtId="165" fontId="0" fillId="0" borderId="54" xfId="1" applyNumberFormat="1" applyFont="1" applyBorder="1"/>
    <xf numFmtId="165" fontId="0" fillId="0" borderId="44" xfId="1" applyNumberFormat="1" applyFont="1" applyBorder="1"/>
    <xf numFmtId="0" fontId="0" fillId="3" borderId="8" xfId="0" applyFill="1" applyBorder="1" applyAlignment="1">
      <alignment horizontal="center" vertical="center" wrapText="1"/>
    </xf>
    <xf numFmtId="0" fontId="0" fillId="0" borderId="34" xfId="0" applyBorder="1" applyAlignment="1">
      <alignment horizontal="center" vertical="center"/>
    </xf>
    <xf numFmtId="0" fontId="0" fillId="0" borderId="34" xfId="0" applyBorder="1" applyAlignment="1">
      <alignment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horizontal="center" vertical="center"/>
    </xf>
    <xf numFmtId="0" fontId="0" fillId="0" borderId="36" xfId="0" applyBorder="1" applyAlignment="1">
      <alignment vertical="center"/>
    </xf>
    <xf numFmtId="164" fontId="0" fillId="0" borderId="21" xfId="2" applyNumberFormat="1" applyFont="1" applyFill="1" applyBorder="1"/>
    <xf numFmtId="3" fontId="0" fillId="0" borderId="31" xfId="0" applyNumberFormat="1" applyBorder="1" applyAlignment="1">
      <alignment horizontal="right" vertical="center"/>
    </xf>
    <xf numFmtId="164" fontId="0" fillId="0" borderId="32" xfId="0" applyNumberFormat="1" applyBorder="1" applyAlignment="1">
      <alignment horizontal="right" vertical="center"/>
    </xf>
    <xf numFmtId="3" fontId="0" fillId="0" borderId="31" xfId="0" applyNumberFormat="1" applyBorder="1"/>
    <xf numFmtId="164" fontId="0" fillId="0" borderId="32" xfId="0" applyNumberFormat="1" applyBorder="1"/>
    <xf numFmtId="165" fontId="0" fillId="0" borderId="31" xfId="1" applyNumberFormat="1" applyFont="1" applyBorder="1"/>
    <xf numFmtId="164" fontId="0" fillId="0" borderId="32" xfId="2" applyNumberFormat="1" applyFont="1" applyBorder="1"/>
    <xf numFmtId="165" fontId="0" fillId="3" borderId="31" xfId="1" applyNumberFormat="1" applyFont="1" applyFill="1" applyBorder="1" applyAlignment="1">
      <alignment horizontal="center" vertical="center"/>
    </xf>
    <xf numFmtId="165" fontId="0" fillId="3" borderId="31" xfId="1" applyNumberFormat="1" applyFont="1" applyFill="1" applyBorder="1"/>
    <xf numFmtId="164" fontId="0" fillId="3" borderId="32" xfId="2" applyNumberFormat="1" applyFont="1" applyFill="1" applyBorder="1"/>
  </cellXfs>
  <cellStyles count="6">
    <cellStyle name="Comma" xfId="1" builtinId="3"/>
    <cellStyle name="Hyperlink" xfId="5" builtinId="8"/>
    <cellStyle name="Normal" xfId="0" builtinId="0"/>
    <cellStyle name="Normal 2" xfId="3" xr:uid="{370EB7D9-97CE-495B-A1AC-0CFC605A9545}"/>
    <cellStyle name="Normal 7" xfId="4" xr:uid="{8A9240CC-1811-44F8-A310-8E58F22D5FDB}"/>
    <cellStyle name="Percent" xfId="2" builtinId="5"/>
  </cellStyles>
  <dxfs count="0"/>
  <tableStyles count="0" defaultTableStyle="TableStyleMedium2" defaultPivotStyle="PivotStyleLight16"/>
  <colors>
    <mruColors>
      <color rgb="FF742C85"/>
      <color rgb="FFF37844"/>
      <color rgb="FF19AEF3"/>
      <color rgb="FF78C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143888142099315E-2"/>
          <c:y val="0.18961409044648639"/>
          <c:w val="0.9039530251026312"/>
          <c:h val="0.64823811407135767"/>
        </c:manualLayout>
      </c:layout>
      <c:barChart>
        <c:barDir val="col"/>
        <c:grouping val="clustered"/>
        <c:varyColors val="0"/>
        <c:ser>
          <c:idx val="0"/>
          <c:order val="0"/>
          <c:tx>
            <c:strRef>
              <c:f>'F1'!$C$2</c:f>
              <c:strCache>
                <c:ptCount val="1"/>
                <c:pt idx="0">
                  <c:v>Spring 2020</c:v>
                </c:pt>
              </c:strCache>
            </c:strRef>
          </c:tx>
          <c:spPr>
            <a:solidFill>
              <a:srgbClr val="78C056"/>
            </a:solidFill>
          </c:spPr>
          <c:invertIfNegative val="0"/>
          <c:dLbls>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'F1'!$B$3:$B$8</c:f>
              <c:strCache>
                <c:ptCount val="6"/>
                <c:pt idx="0">
                  <c:v>All Sectors</c:v>
                </c:pt>
                <c:pt idx="1">
                  <c:v>Public four-year</c:v>
                </c:pt>
                <c:pt idx="2">
                  <c:v>Private nonprofit four-year</c:v>
                </c:pt>
                <c:pt idx="3">
                  <c:v>Private for-profit four-year</c:v>
                </c:pt>
                <c:pt idx="4">
                  <c:v>Primarily Associate Degree Granting Baccalaureate Institutions (PABs)</c:v>
                </c:pt>
                <c:pt idx="5">
                  <c:v>Public two-year</c:v>
                </c:pt>
              </c:strCache>
            </c:strRef>
          </c:cat>
          <c:val>
            <c:numRef>
              <c:f>'F1'!$C$3:$C$8</c:f>
              <c:numCache>
                <c:formatCode>0.0%</c:formatCode>
                <c:ptCount val="6"/>
                <c:pt idx="0">
                  <c:v>-1.1958373958111945E-2</c:v>
                </c:pt>
                <c:pt idx="1">
                  <c:v>-2.1857961997511222E-3</c:v>
                </c:pt>
                <c:pt idx="2">
                  <c:v>-5.8964229773472709E-3</c:v>
                </c:pt>
                <c:pt idx="3">
                  <c:v>-1.5745369857010472E-2</c:v>
                </c:pt>
                <c:pt idx="4">
                  <c:v>-9.1093175607626087E-3</c:v>
                </c:pt>
                <c:pt idx="5">
                  <c:v>-3.0818397904404882E-2</c:v>
                </c:pt>
              </c:numCache>
            </c:numRef>
          </c:val>
          <c:extLst>
            <c:ext xmlns:c16="http://schemas.microsoft.com/office/drawing/2014/chart" uri="{C3380CC4-5D6E-409C-BE32-E72D297353CC}">
              <c16:uniqueId val="{00000000-8685-4956-8391-24BD68EBAA09}"/>
            </c:ext>
          </c:extLst>
        </c:ser>
        <c:ser>
          <c:idx val="1"/>
          <c:order val="1"/>
          <c:tx>
            <c:strRef>
              <c:f>'F1'!$D$2</c:f>
              <c:strCache>
                <c:ptCount val="1"/>
                <c:pt idx="0">
                  <c:v>Spring 2021</c:v>
                </c:pt>
              </c:strCache>
            </c:strRef>
          </c:tx>
          <c:spPr>
            <a:solidFill>
              <a:srgbClr val="19AEF3"/>
            </a:solidFill>
          </c:spPr>
          <c:invertIfNegative val="0"/>
          <c:dLbls>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'F1'!$B$3:$B$8</c:f>
              <c:strCache>
                <c:ptCount val="6"/>
                <c:pt idx="0">
                  <c:v>All Sectors</c:v>
                </c:pt>
                <c:pt idx="1">
                  <c:v>Public four-year</c:v>
                </c:pt>
                <c:pt idx="2">
                  <c:v>Private nonprofit four-year</c:v>
                </c:pt>
                <c:pt idx="3">
                  <c:v>Private for-profit four-year</c:v>
                </c:pt>
                <c:pt idx="4">
                  <c:v>Primarily Associate Degree Granting Baccalaureate Institutions (PABs)</c:v>
                </c:pt>
                <c:pt idx="5">
                  <c:v>Public two-year</c:v>
                </c:pt>
              </c:strCache>
            </c:strRef>
          </c:cat>
          <c:val>
            <c:numRef>
              <c:f>'F1'!$D$3:$D$8</c:f>
              <c:numCache>
                <c:formatCode>0.0%</c:formatCode>
                <c:ptCount val="6"/>
                <c:pt idx="0">
                  <c:v>-2.3844412182355668E-2</c:v>
                </c:pt>
                <c:pt idx="1">
                  <c:v>-3.3885015658674522E-3</c:v>
                </c:pt>
                <c:pt idx="2">
                  <c:v>-4.0633236081069057E-3</c:v>
                </c:pt>
                <c:pt idx="3">
                  <c:v>5.2487888876859179E-2</c:v>
                </c:pt>
                <c:pt idx="4">
                  <c:v>-5.9950933465360734E-2</c:v>
                </c:pt>
                <c:pt idx="5">
                  <c:v>-0.10084424643599921</c:v>
                </c:pt>
              </c:numCache>
            </c:numRef>
          </c:val>
          <c:extLst>
            <c:ext xmlns:c16="http://schemas.microsoft.com/office/drawing/2014/chart" uri="{C3380CC4-5D6E-409C-BE32-E72D297353CC}">
              <c16:uniqueId val="{00000001-8685-4956-8391-24BD68EBAA09}"/>
            </c:ext>
          </c:extLst>
        </c:ser>
        <c:ser>
          <c:idx val="2"/>
          <c:order val="2"/>
          <c:tx>
            <c:strRef>
              <c:f>'F1'!$E$2</c:f>
              <c:strCache>
                <c:ptCount val="1"/>
                <c:pt idx="0">
                  <c:v>Spring 2022</c:v>
                </c:pt>
              </c:strCache>
            </c:strRef>
          </c:tx>
          <c:spPr>
            <a:solidFill>
              <a:srgbClr val="F37844"/>
            </a:solidFill>
          </c:spPr>
          <c:invertIfNegative val="0"/>
          <c:dLbls>
            <c:dLbl>
              <c:idx val="0"/>
              <c:layout>
                <c:manualLayout>
                  <c:x val="-2.3964859834712568E-17"/>
                  <c:y val="3.18553788832236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13-44C9-97A7-70046336C1C1}"/>
                </c:ext>
              </c:extLst>
            </c:dLbl>
            <c:dLbl>
              <c:idx val="3"/>
              <c:layout>
                <c:manualLayout>
                  <c:x val="3.288122086160708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13-44C9-97A7-70046336C1C1}"/>
                </c:ext>
              </c:extLst>
            </c:dLbl>
            <c:spPr>
              <a:noFill/>
              <a:ln>
                <a:noFill/>
              </a:ln>
              <a:effectLst/>
            </c:spPr>
            <c:txPr>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'F1'!$B$3:$B$8</c:f>
              <c:strCache>
                <c:ptCount val="6"/>
                <c:pt idx="0">
                  <c:v>All Sectors</c:v>
                </c:pt>
                <c:pt idx="1">
                  <c:v>Public four-year</c:v>
                </c:pt>
                <c:pt idx="2">
                  <c:v>Private nonprofit four-year</c:v>
                </c:pt>
                <c:pt idx="3">
                  <c:v>Private for-profit four-year</c:v>
                </c:pt>
                <c:pt idx="4">
                  <c:v>Primarily Associate Degree Granting Baccalaureate Institutions (PABs)</c:v>
                </c:pt>
                <c:pt idx="5">
                  <c:v>Public two-year</c:v>
                </c:pt>
              </c:strCache>
            </c:strRef>
          </c:cat>
          <c:val>
            <c:numRef>
              <c:f>'F1'!$E$3:$E$8</c:f>
              <c:numCache>
                <c:formatCode>0.0%</c:formatCode>
                <c:ptCount val="6"/>
                <c:pt idx="0">
                  <c:v>-3.1487640849044318E-2</c:v>
                </c:pt>
                <c:pt idx="1">
                  <c:v>-1.2325250462454251E-2</c:v>
                </c:pt>
                <c:pt idx="2">
                  <c:v>-1.1509326955402077E-2</c:v>
                </c:pt>
                <c:pt idx="3">
                  <c:v>7.786195079764191E-3</c:v>
                </c:pt>
                <c:pt idx="4">
                  <c:v>-6.7053522117768272E-2</c:v>
                </c:pt>
                <c:pt idx="5">
                  <c:v>-8.1671259467099078E-2</c:v>
                </c:pt>
              </c:numCache>
            </c:numRef>
          </c:val>
          <c:extLst>
            <c:ext xmlns:c16="http://schemas.microsoft.com/office/drawing/2014/chart" uri="{C3380CC4-5D6E-409C-BE32-E72D297353CC}">
              <c16:uniqueId val="{00000002-8685-4956-8391-24BD68EBAA09}"/>
            </c:ext>
          </c:extLst>
        </c:ser>
        <c:ser>
          <c:idx val="3"/>
          <c:order val="3"/>
          <c:tx>
            <c:strRef>
              <c:f>'F1'!$F$2</c:f>
              <c:strCache>
                <c:ptCount val="1"/>
                <c:pt idx="0">
                  <c:v>Spring 2023</c:v>
                </c:pt>
              </c:strCache>
            </c:strRef>
          </c:tx>
          <c:spPr>
            <a:solidFill>
              <a:srgbClr val="742C85"/>
            </a:solidFill>
          </c:spPr>
          <c:invertIfNegative val="0"/>
          <c:dLbls>
            <c:spPr>
              <a:noFill/>
              <a:ln>
                <a:noFill/>
              </a:ln>
              <a:effectLst/>
            </c:spPr>
            <c:txPr>
              <a:bodyPr wrap="square" lIns="38100" tIns="19050" rIns="38100" bIns="19050" anchor="ctr">
                <a:spAutoFit/>
              </a:bodyPr>
              <a:lstStyle/>
              <a:p>
                <a:pPr>
                  <a:defRPr sz="7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'F1'!$B$3:$B$8</c:f>
              <c:strCache>
                <c:ptCount val="6"/>
                <c:pt idx="0">
                  <c:v>All Sectors</c:v>
                </c:pt>
                <c:pt idx="1">
                  <c:v>Public four-year</c:v>
                </c:pt>
                <c:pt idx="2">
                  <c:v>Private nonprofit four-year</c:v>
                </c:pt>
                <c:pt idx="3">
                  <c:v>Private for-profit four-year</c:v>
                </c:pt>
                <c:pt idx="4">
                  <c:v>Primarily Associate Degree Granting Baccalaureate Institutions (PABs)</c:v>
                </c:pt>
                <c:pt idx="5">
                  <c:v>Public two-year</c:v>
                </c:pt>
              </c:strCache>
            </c:strRef>
          </c:cat>
          <c:val>
            <c:numRef>
              <c:f>'F1'!$F$3:$F$8</c:f>
              <c:numCache>
                <c:formatCode>0.0%</c:formatCode>
                <c:ptCount val="6"/>
                <c:pt idx="0">
                  <c:v>-5.3832605879967632E-3</c:v>
                </c:pt>
                <c:pt idx="1">
                  <c:v>-7.8992802121596872E-3</c:v>
                </c:pt>
                <c:pt idx="2">
                  <c:v>-9.7495600995151088E-3</c:v>
                </c:pt>
                <c:pt idx="3">
                  <c:v>1.4232168724153338E-2</c:v>
                </c:pt>
                <c:pt idx="4">
                  <c:v>-2.305219669010905E-2</c:v>
                </c:pt>
                <c:pt idx="5">
                  <c:v>5.3827038878997424E-3</c:v>
                </c:pt>
              </c:numCache>
            </c:numRef>
          </c:val>
          <c:extLst>
            <c:ext xmlns:c16="http://schemas.microsoft.com/office/drawing/2014/chart" uri="{C3380CC4-5D6E-409C-BE32-E72D297353CC}">
              <c16:uniqueId val="{00000003-8685-4956-8391-24BD68EBAA09}"/>
            </c:ext>
          </c:extLst>
        </c:ser>
        <c:dLbls>
          <c:showLegendKey val="0"/>
          <c:showVal val="0"/>
          <c:showCatName val="0"/>
          <c:showSerName val="0"/>
          <c:showPercent val="0"/>
          <c:showBubbleSize val="0"/>
        </c:dLbls>
        <c:gapWidth val="114"/>
        <c:axId val="90017152"/>
        <c:axId val="90035328"/>
      </c:barChart>
      <c:catAx>
        <c:axId val="90017152"/>
        <c:scaling>
          <c:orientation val="minMax"/>
        </c:scaling>
        <c:delete val="0"/>
        <c:axPos val="b"/>
        <c:numFmt formatCode="General" sourceLinked="1"/>
        <c:majorTickMark val="out"/>
        <c:minorTickMark val="none"/>
        <c:tickLblPos val="low"/>
        <c:crossAx val="90035328"/>
        <c:crosses val="autoZero"/>
        <c:auto val="1"/>
        <c:lblAlgn val="ctr"/>
        <c:lblOffset val="100"/>
        <c:noMultiLvlLbl val="0"/>
      </c:catAx>
      <c:valAx>
        <c:axId val="90035328"/>
        <c:scaling>
          <c:orientation val="minMax"/>
        </c:scaling>
        <c:delete val="0"/>
        <c:axPos val="l"/>
        <c:numFmt formatCode="0%" sourceLinked="0"/>
        <c:majorTickMark val="out"/>
        <c:minorTickMark val="none"/>
        <c:tickLblPos val="nextTo"/>
        <c:crossAx val="90017152"/>
        <c:crosses val="autoZero"/>
        <c:crossBetween val="between"/>
        <c:majorUnit val="5.000000000000001E-2"/>
      </c:valAx>
    </c:plotArea>
    <c:legend>
      <c:legendPos val="t"/>
      <c:layout>
        <c:manualLayout>
          <c:xMode val="edge"/>
          <c:yMode val="edge"/>
          <c:x val="0.25703067118919848"/>
          <c:y val="6.6112925129955202E-2"/>
          <c:w val="0.50654184646219347"/>
          <c:h val="5.644482915566431E-2"/>
        </c:manualLayout>
      </c:layout>
      <c:overlay val="0"/>
      <c:txPr>
        <a:bodyPr/>
        <a:lstStyle/>
        <a:p>
          <a:pPr>
            <a:defRPr sz="1100"/>
          </a:pPr>
          <a:endParaRPr lang="en-US"/>
        </a:p>
      </c:txPr>
    </c:legend>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609598</xdr:colOff>
      <xdr:row>11</xdr:row>
      <xdr:rowOff>0</xdr:rowOff>
    </xdr:from>
    <xdr:to>
      <xdr:col>10</xdr:col>
      <xdr:colOff>7620</xdr:colOff>
      <xdr:row>34</xdr:row>
      <xdr:rowOff>180976</xdr:rowOff>
    </xdr:to>
    <xdr:graphicFrame macro="">
      <xdr:nvGraphicFramePr>
        <xdr:cNvPr id="4" name="Chart 1">
          <a:extLst>
            <a:ext uri="{FF2B5EF4-FFF2-40B4-BE49-F238E27FC236}">
              <a16:creationId xmlns:a16="http://schemas.microsoft.com/office/drawing/2014/main" id="{58182976-7FF2-4A40-A389-6DA9B953EA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9524</xdr:colOff>
      <xdr:row>56</xdr:row>
      <xdr:rowOff>47625</xdr:rowOff>
    </xdr:from>
    <xdr:to>
      <xdr:col>12</xdr:col>
      <xdr:colOff>885824</xdr:colOff>
      <xdr:row>63</xdr:row>
      <xdr:rowOff>1905</xdr:rowOff>
    </xdr:to>
    <xdr:sp macro="" textlink="">
      <xdr:nvSpPr>
        <xdr:cNvPr id="13" name="TextBox 1">
          <a:extLst>
            <a:ext uri="{FF2B5EF4-FFF2-40B4-BE49-F238E27FC236}">
              <a16:creationId xmlns:a16="http://schemas.microsoft.com/office/drawing/2014/main" id="{2C168E7C-43D1-C815-1EF2-E8D85156F40F}"/>
            </a:ext>
          </a:extLst>
        </xdr:cNvPr>
        <xdr:cNvSpPr txBox="1"/>
      </xdr:nvSpPr>
      <xdr:spPr>
        <a:xfrm>
          <a:off x="9524" y="11144250"/>
          <a:ext cx="10791825" cy="122110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8b </a:t>
          </a:r>
          <a:r>
            <a:rPr lang="en-US" sz="1100" b="0" i="0">
              <a:solidFill>
                <a:schemeClr val="dk1"/>
              </a:solidFill>
              <a:effectLst/>
              <a:latin typeface="+mn-lt"/>
              <a:ea typeface="+mn-ea"/>
              <a:cs typeface="+mn-cs"/>
            </a:rPr>
            <a:t>focuses</a:t>
          </a:r>
          <a:r>
            <a:rPr lang="en-US" sz="1100" b="0" i="0" baseline="0">
              <a:solidFill>
                <a:schemeClr val="dk1"/>
              </a:solidFill>
              <a:effectLst/>
              <a:latin typeface="+mn-lt"/>
              <a:ea typeface="+mn-ea"/>
              <a:cs typeface="+mn-cs"/>
            </a:rPr>
            <a:t> on </a:t>
          </a:r>
          <a:r>
            <a:rPr lang="en-US" sz="1100" b="0" i="0">
              <a:solidFill>
                <a:schemeClr val="dk1"/>
              </a:solidFill>
              <a:effectLst/>
              <a:latin typeface="+mn-lt"/>
              <a:ea typeface="+mn-ea"/>
              <a:cs typeface="+mn-cs"/>
            </a:rPr>
            <a:t>public two-year</a:t>
          </a:r>
          <a:r>
            <a:rPr lang="en-US" sz="1100" b="0" i="0" baseline="0">
              <a:solidFill>
                <a:schemeClr val="dk1"/>
              </a:solidFill>
              <a:effectLst/>
              <a:latin typeface="+mn-lt"/>
              <a:ea typeface="+mn-ea"/>
              <a:cs typeface="+mn-cs"/>
            </a:rPr>
            <a:t> and four-year institutions, PABs, and private nonprofit four-year institutions, </a:t>
          </a:r>
          <a:r>
            <a:rPr lang="en-US" sz="1100" b="0" i="0">
              <a:solidFill>
                <a:schemeClr val="dk1"/>
              </a:solidFill>
              <a:effectLst/>
              <a:latin typeface="+mn-lt"/>
              <a:ea typeface="+mn-ea"/>
              <a:cs typeface="+mn-cs"/>
            </a:rPr>
            <a:t>where</a:t>
          </a:r>
          <a:r>
            <a:rPr lang="en-US" sz="1100" b="0" i="0" baseline="0">
              <a:solidFill>
                <a:schemeClr val="dk1"/>
              </a:solidFill>
              <a:effectLst/>
              <a:latin typeface="+mn-lt"/>
              <a:ea typeface="+mn-ea"/>
              <a:cs typeface="+mn-cs"/>
            </a:rPr>
            <a:t> data were reported by at least three institutions in the given sector; " - " indicates that data are suppressed because this threshold was not met (including sectors with no institutions). Other institutional sectors are not shown due to the year-over-year variability or small enrollment sizes but are included in state total enrollments. </a:t>
          </a:r>
          <a:r>
            <a:rPr lang="en-US" sz="1100">
              <a:solidFill>
                <a:schemeClr val="dk1"/>
              </a:solidFill>
              <a:effectLst/>
              <a:latin typeface="+mn-lt"/>
              <a:ea typeface="+mn-ea"/>
              <a:cs typeface="+mn-cs"/>
            </a:rPr>
            <a:t>Institutions that span multiple states and institutions</a:t>
          </a:r>
          <a:r>
            <a:rPr lang="en-US" sz="1100" baseline="0">
              <a:solidFill>
                <a:schemeClr val="dk1"/>
              </a:solidFill>
              <a:effectLst/>
              <a:latin typeface="+mn-lt"/>
              <a:ea typeface="+mn-ea"/>
              <a:cs typeface="+mn-cs"/>
            </a:rPr>
            <a:t> that operate primarily online </a:t>
          </a:r>
          <a:r>
            <a:rPr lang="en-US" sz="1100">
              <a:solidFill>
                <a:schemeClr val="dk1"/>
              </a:solidFill>
              <a:effectLst/>
              <a:latin typeface="+mn-lt"/>
              <a:ea typeface="+mn-ea"/>
              <a:cs typeface="+mn-cs"/>
            </a:rPr>
            <a:t>have been included in a separate line called “multi-state or POI.” Enrollments in these institutions are not included in any other individual states. </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a:t>
          </a:r>
          <a:r>
            <a:rPr lang="en-US" sz="1100" b="0" i="0">
              <a:solidFill>
                <a:schemeClr val="dk1"/>
              </a:solidFill>
              <a:effectLst/>
              <a:latin typeface="+mn-lt"/>
              <a:ea typeface="+mn-ea"/>
              <a:cs typeface="+mn-cs"/>
            </a:rPr>
            <a:t>States where inconsistent data submissions across years make enrollment estimates less accurate: LA, MS, UT, WA, WV (public two-year); KS (public four-year); and TX (other). </a:t>
          </a:r>
          <a:endParaRPr lang="en-US">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37</xdr:row>
      <xdr:rowOff>47626</xdr:rowOff>
    </xdr:from>
    <xdr:to>
      <xdr:col>10</xdr:col>
      <xdr:colOff>981074</xdr:colOff>
      <xdr:row>41</xdr:row>
      <xdr:rowOff>9526</xdr:rowOff>
    </xdr:to>
    <xdr:sp macro="" textlink="">
      <xdr:nvSpPr>
        <xdr:cNvPr id="3" name="TextBox 1">
          <a:extLst>
            <a:ext uri="{FF2B5EF4-FFF2-40B4-BE49-F238E27FC236}">
              <a16:creationId xmlns:a16="http://schemas.microsoft.com/office/drawing/2014/main" id="{C9731EDD-4DCA-4F7A-ABCD-893336AA2253}"/>
            </a:ext>
          </a:extLst>
        </xdr:cNvPr>
        <xdr:cNvSpPr txBox="1"/>
      </xdr:nvSpPr>
      <xdr:spPr>
        <a:xfrm>
          <a:off x="0" y="7372351"/>
          <a:ext cx="13782674"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9</a:t>
          </a:r>
          <a:r>
            <a:rPr lang="en-US" sz="1100">
              <a:solidFill>
                <a:schemeClr val="dk1"/>
              </a:solidFill>
              <a:effectLst/>
              <a:latin typeface="+mn-lt"/>
              <a:ea typeface="+mn-ea"/>
              <a:cs typeface="+mn-cs"/>
            </a:rPr>
            <a:t> provides college enrollment totals disaggregated by Classification of Instructional Program (CIP) codes. The</a:t>
          </a:r>
          <a:r>
            <a:rPr lang="en-US" sz="1100">
              <a:solidFill>
                <a:schemeClr val="tx1"/>
              </a:solidFill>
              <a:effectLst/>
              <a:latin typeface="+mn-lt"/>
              <a:ea typeface="+mn-ea"/>
              <a:cs typeface="+mn-cs"/>
            </a:rPr>
            <a:t> table excludes the following CIP codes</a:t>
          </a:r>
          <a:r>
            <a:rPr lang="en-US" sz="1100">
              <a:solidFill>
                <a:schemeClr val="dk1"/>
              </a:solidFill>
              <a:effectLst/>
              <a:latin typeface="+mn-lt"/>
              <a:ea typeface="+mn-ea"/>
              <a:cs typeface="+mn-cs"/>
            </a:rPr>
            <a:t>, each of which had total enrollments of less than 5,000: 25 (Library Science), 28 (Reserve Officer Training Corps), 32 (Basic Skills), 33 (Citizenship Activities), 34 (Health-Related Knowledge and Skills), 35 (Interpersonal and Social Skills), 36 (Leisure and Recreational Activities), 37 (Personal Awareness and Self-Improvement), 41 (Science</a:t>
          </a:r>
          <a:r>
            <a:rPr lang="en-US" sz="1100" baseline="0">
              <a:solidFill>
                <a:schemeClr val="dk1"/>
              </a:solidFill>
              <a:effectLst/>
              <a:latin typeface="+mn-lt"/>
              <a:ea typeface="+mn-ea"/>
              <a:cs typeface="+mn-cs"/>
            </a:rPr>
            <a:t> Technologies/Technicians),</a:t>
          </a:r>
          <a:r>
            <a:rPr lang="en-US" sz="1100">
              <a:solidFill>
                <a:schemeClr val="dk1"/>
              </a:solidFill>
              <a:effectLst/>
              <a:latin typeface="+mn-lt"/>
              <a:ea typeface="+mn-ea"/>
              <a:cs typeface="+mn-cs"/>
            </a:rPr>
            <a:t> 46 (Construction Trades), 48 (Precision Production), 53 (High School/Secondary Diplomas and Certificates), 60 (Residency Programs).</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28576</xdr:colOff>
      <xdr:row>37</xdr:row>
      <xdr:rowOff>57150</xdr:rowOff>
    </xdr:from>
    <xdr:to>
      <xdr:col>11</xdr:col>
      <xdr:colOff>9525</xdr:colOff>
      <xdr:row>41</xdr:row>
      <xdr:rowOff>152400</xdr:rowOff>
    </xdr:to>
    <xdr:sp macro="" textlink="">
      <xdr:nvSpPr>
        <xdr:cNvPr id="3" name="TextBox 1">
          <a:extLst>
            <a:ext uri="{FF2B5EF4-FFF2-40B4-BE49-F238E27FC236}">
              <a16:creationId xmlns:a16="http://schemas.microsoft.com/office/drawing/2014/main" id="{9D2CFFBD-E4EF-4FD7-8F9D-19F70F56DC2C}"/>
            </a:ext>
          </a:extLst>
        </xdr:cNvPr>
        <xdr:cNvSpPr txBox="1"/>
      </xdr:nvSpPr>
      <xdr:spPr>
        <a:xfrm>
          <a:off x="28576" y="7334250"/>
          <a:ext cx="12458699"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10</a:t>
          </a:r>
          <a:r>
            <a:rPr lang="en-US" sz="1100">
              <a:solidFill>
                <a:schemeClr val="dk1"/>
              </a:solidFill>
              <a:effectLst/>
              <a:latin typeface="+mn-lt"/>
              <a:ea typeface="+mn-ea"/>
              <a:cs typeface="+mn-cs"/>
            </a:rPr>
            <a:t> provides college enrollment totals disaggregated by Classification of Instructional Program (CIP) codes. </a:t>
          </a:r>
          <a:r>
            <a:rPr lang="en-US" sz="1100">
              <a:solidFill>
                <a:schemeClr val="tx1"/>
              </a:solidFill>
              <a:effectLst/>
              <a:latin typeface="+mn-lt"/>
              <a:ea typeface="+mn-ea"/>
              <a:cs typeface="+mn-cs"/>
            </a:rPr>
            <a:t>The table excludes the following CIP codes, </a:t>
          </a:r>
          <a:r>
            <a:rPr lang="en-US" sz="1100">
              <a:solidFill>
                <a:schemeClr val="dk1"/>
              </a:solidFill>
              <a:effectLst/>
              <a:latin typeface="+mn-lt"/>
              <a:ea typeface="+mn-ea"/>
              <a:cs typeface="+mn-cs"/>
            </a:rPr>
            <a:t>each of which had total enrollments of less than 5,000: 05 (Area, Ethnic, Cultural, Gender, and Group Studies), 25 (Library Science), 28 (Reserve Officer Training Corps), 29 (Military Technologies), 33 (Citizenship Activities), 34 (Health-Related Knowledge and Skills), 35 (Interpersonal and Social Skills), 36 (Leisure and Recreational Activities), 37 (Personal Awareness and Self-Improvement), 38 (Philosophy and Religious Studies), 39 (Theology and Religious Vocations), 53 (High School/Secondary Diplomas and Certificates), 60 (Residency Programs). </a:t>
          </a:r>
          <a:endParaRPr lang="en-US" sz="9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26</xdr:row>
      <xdr:rowOff>34290</xdr:rowOff>
    </xdr:from>
    <xdr:to>
      <xdr:col>10</xdr:col>
      <xdr:colOff>1000124</xdr:colOff>
      <xdr:row>30</xdr:row>
      <xdr:rowOff>133350</xdr:rowOff>
    </xdr:to>
    <xdr:sp macro="" textlink="">
      <xdr:nvSpPr>
        <xdr:cNvPr id="3" name="TextBox 1">
          <a:extLst>
            <a:ext uri="{FF2B5EF4-FFF2-40B4-BE49-F238E27FC236}">
              <a16:creationId xmlns:a16="http://schemas.microsoft.com/office/drawing/2014/main" id="{D0455210-7B5F-46D5-A464-05158B0118C5}"/>
            </a:ext>
          </a:extLst>
        </xdr:cNvPr>
        <xdr:cNvSpPr txBox="1"/>
      </xdr:nvSpPr>
      <xdr:spPr>
        <a:xfrm>
          <a:off x="0" y="5215890"/>
          <a:ext cx="13154024" cy="822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11</a:t>
          </a:r>
          <a:r>
            <a:rPr lang="en-US" sz="1100">
              <a:solidFill>
                <a:schemeClr val="dk1"/>
              </a:solidFill>
              <a:effectLst/>
              <a:latin typeface="+mn-lt"/>
              <a:ea typeface="+mn-ea"/>
              <a:cs typeface="+mn-cs"/>
            </a:rPr>
            <a:t> provides college enrollment totals disaggregated by Classification of Instructional Program (CIP) codes. The table excludes the following CIP codes, each of which had total enrollments of less than 2,000: 04 (Architecture and Related Services), 05 (Area, Ethnic, Cultural, Gender, and Group Studies), 25 (Library Science), 28 (Reserve Officer Training Corps), 29 (Military Technologies), 32 (Basic Skills),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33 (Citizenship Activities), 34 (Health-Related Knowledge and Skills), 35 (Interpersonal and Social Skills), 36 (Leisure and Recreational Activities), 37 (Personal Awareness and Self-Improvement), 38 (Philosophy and Religious Studies), 39 (Theology and Religious Vocations), 53 (High School/Secondary Diplomas and Certificates), 60 (Residency Programs). </a:t>
          </a:r>
          <a:endParaRPr lang="en-US" sz="9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0</xdr:col>
      <xdr:colOff>304800</xdr:colOff>
      <xdr:row>25</xdr:row>
      <xdr:rowOff>129540</xdr:rowOff>
    </xdr:to>
    <xdr:sp macro="" textlink="">
      <xdr:nvSpPr>
        <xdr:cNvPr id="88066" name="AutoShape 2">
          <a:extLst>
            <a:ext uri="{FF2B5EF4-FFF2-40B4-BE49-F238E27FC236}">
              <a16:creationId xmlns:a16="http://schemas.microsoft.com/office/drawing/2014/main" id="{52D563D6-840A-2C78-F4F8-DA88E7135711}"/>
            </a:ext>
          </a:extLst>
        </xdr:cNvPr>
        <xdr:cNvSpPr>
          <a:spLocks noChangeAspect="1" noChangeArrowheads="1"/>
        </xdr:cNvSpPr>
      </xdr:nvSpPr>
      <xdr:spPr bwMode="auto">
        <a:xfrm>
          <a:off x="0" y="10507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27940</xdr:colOff>
      <xdr:row>23</xdr:row>
      <xdr:rowOff>62866</xdr:rowOff>
    </xdr:from>
    <xdr:to>
      <xdr:col>9</xdr:col>
      <xdr:colOff>9525</xdr:colOff>
      <xdr:row>28</xdr:row>
      <xdr:rowOff>163830</xdr:rowOff>
    </xdr:to>
    <xdr:sp macro="" textlink="">
      <xdr:nvSpPr>
        <xdr:cNvPr id="4" name="TextBox 1">
          <a:extLst>
            <a:ext uri="{FF2B5EF4-FFF2-40B4-BE49-F238E27FC236}">
              <a16:creationId xmlns:a16="http://schemas.microsoft.com/office/drawing/2014/main" id="{E30BFBCF-AA87-45E3-BB12-65350AE53E49}"/>
            </a:ext>
          </a:extLst>
        </xdr:cNvPr>
        <xdr:cNvSpPr txBox="1"/>
      </xdr:nvSpPr>
      <xdr:spPr>
        <a:xfrm>
          <a:off x="27940" y="4672966"/>
          <a:ext cx="9830435" cy="10058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12</a:t>
          </a:r>
          <a:r>
            <a:rPr lang="en-US" sz="1100" b="1" baseline="0">
              <a:solidFill>
                <a:schemeClr val="dk1"/>
              </a:solidFill>
              <a:effectLst/>
              <a:latin typeface="+mn-lt"/>
              <a:ea typeface="+mn-ea"/>
              <a:cs typeface="+mn-cs"/>
            </a:rPr>
            <a:t> </a:t>
          </a:r>
          <a:r>
            <a:rPr lang="en-US" sz="1100">
              <a:solidFill>
                <a:schemeClr val="dk1"/>
              </a:solidFill>
              <a:effectLst/>
              <a:latin typeface="+mn-lt"/>
              <a:ea typeface="+mn-ea"/>
              <a:cs typeface="+mn-cs"/>
            </a:rPr>
            <a:t>provides spring freshman enrollment counts disaggregated by gender and institutional sector. Freshman students are those with no previous enrollment or completion records across the Clearinghouse universe of higher education institutions since 1993, unless the previous enrollment record is prior to age 18 or graduation from high school (dual enrollment). The spring freshmen counts provided in this report are unweighted, not accounting for the Clearinghouse data coverage rates. </a:t>
          </a: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US" sz="1050" b="0" i="0" u="none" strike="noStrike">
              <a:solidFill>
                <a:schemeClr val="dk1"/>
              </a:solidFill>
              <a:effectLst/>
              <a:latin typeface="+mn-lt"/>
              <a:ea typeface="+mn-ea"/>
              <a:cs typeface="+mn-cs"/>
            </a:rPr>
            <a:t>Freshmen at private for-profit four-year and private two-year institutions are included in the total, although not shown here due to small student counts.</a:t>
          </a:r>
          <a:r>
            <a:rPr lang="en-US" sz="800"/>
            <a:t> </a:t>
          </a:r>
          <a:endParaRPr lang="en-US" sz="9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0</xdr:row>
      <xdr:rowOff>19050</xdr:rowOff>
    </xdr:from>
    <xdr:to>
      <xdr:col>17</xdr:col>
      <xdr:colOff>76200</xdr:colOff>
      <xdr:row>79</xdr:row>
      <xdr:rowOff>127001</xdr:rowOff>
    </xdr:to>
    <xdr:sp macro="" textlink="">
      <xdr:nvSpPr>
        <xdr:cNvPr id="16" name="TextBox 1">
          <a:extLst>
            <a:ext uri="{FF2B5EF4-FFF2-40B4-BE49-F238E27FC236}">
              <a16:creationId xmlns:a16="http://schemas.microsoft.com/office/drawing/2014/main" id="{5DB5DBB6-8289-4ECF-A5D0-BDDE166CAB8C}"/>
            </a:ext>
          </a:extLst>
        </xdr:cNvPr>
        <xdr:cNvSpPr txBox="1"/>
      </xdr:nvSpPr>
      <xdr:spPr>
        <a:xfrm>
          <a:off x="38100" y="19050"/>
          <a:ext cx="10401300" cy="148230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Methodological Notes</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National Coverage of the Data</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As of fall 2021, institutions actively submitting enrollment data to the Clearinghouse account for 97 percent of all enrollments at Title IV, degree-granting institutions in the U.S. Because Clearinghouse participation grew over the period covered by this report, and because coverage of institutions (i.e., percentage of all institutions participating in the Clearinghouse) is not 100 percent for any individual year, weights were applied by institutional sector and state to better approximate enrollments at all institutions nationally. Using all IPEDS Title IV, degree-granting institutions as the base population, weights for each institutional sector and state were calculated using the inverse of the rate of enrollment coverage for that sector and state in the relevant year. Given the unavailability of fall 2022 IPEDS enrollments at the time of publication, fall 2021 IPEDS enrollments were used as the basis for calculating the fall 2022 Clearinghouse data coverage rates, and these rates were applied to estimate the spring 2023 enrollments. However, in the special analysis of spring freshman enrollment, the reported data are unweighted data, unadjusted for data coverage rates. For detailed statistics on enrollment coverage, as well as other aspects of Clearinghouse data, view “</a:t>
          </a:r>
          <a:r>
            <a:rPr lang="en-US" sz="1100" u="sng">
              <a:solidFill>
                <a:schemeClr val="dk1"/>
              </a:solidFill>
              <a:effectLst/>
              <a:latin typeface="+mn-lt"/>
              <a:ea typeface="+mn-ea"/>
              <a:cs typeface="+mn-cs"/>
              <a:hlinkClick xmlns:r="http://schemas.openxmlformats.org/officeDocument/2006/relationships" r:id=""/>
            </a:rPr>
            <a:t>Working With Our Data</a:t>
          </a:r>
          <a:r>
            <a:rPr lang="en-US" sz="1100">
              <a:solidFill>
                <a:schemeClr val="dk1"/>
              </a:solidFill>
              <a:effectLst/>
              <a:latin typeface="+mn-lt"/>
              <a:ea typeface="+mn-ea"/>
              <a:cs typeface="+mn-cs"/>
            </a:rPr>
            <a:t>.”</a:t>
          </a:r>
        </a:p>
        <a:p>
          <a:r>
            <a:rPr lang="en-US"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Differences from IPEDS Data</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National Student Clearinghouse data are non-adjudicated, administrative data that come directly from college and university registrars. The data differ from IPEDS survey data in several important ways: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1. Term definition: IPEDS does not conduct a spring enrollment survey, so there are no comparable IPEDS numbers for the spring. For Clearinghouse reporting, institutions provide the start- and end-dates for each enrollment, rather than formally designating fall or spring terms. Spring terms included in the Current Term Enrollment Estimates account for the academic terms that:</a:t>
          </a:r>
        </a:p>
        <a:p>
          <a:r>
            <a:rPr lang="en-US" sz="1100">
              <a:solidFill>
                <a:schemeClr val="dk1"/>
              </a:solidFill>
              <a:effectLst/>
              <a:latin typeface="+mn-lt"/>
              <a:ea typeface="+mn-ea"/>
              <a:cs typeface="+mn-cs"/>
            </a:rPr>
            <a:t>	a) began between January 15 and March 31, inclusive OR</a:t>
          </a:r>
        </a:p>
        <a:p>
          <a:r>
            <a:rPr lang="en-US" sz="1100">
              <a:solidFill>
                <a:schemeClr val="dk1"/>
              </a:solidFill>
              <a:effectLst/>
              <a:latin typeface="+mn-lt"/>
              <a:ea typeface="+mn-ea"/>
              <a:cs typeface="+mn-cs"/>
            </a:rPr>
            <a:t>	b) ended between February 15 and April 30, inclusive OR</a:t>
          </a:r>
        </a:p>
        <a:p>
          <a:r>
            <a:rPr lang="en-US" sz="1100">
              <a:solidFill>
                <a:schemeClr val="dk1"/>
              </a:solidFill>
              <a:effectLst/>
              <a:latin typeface="+mn-lt"/>
              <a:ea typeface="+mn-ea"/>
              <a:cs typeface="+mn-cs"/>
            </a:rPr>
            <a:t>	c) began before January 15 AND ended after April 30.</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2. Degree-granting status: When referencing IPEDS enrollment counts, it is important to distinguish counts limited to degree-granting institutions from those that also include non-degree-granting institutions. NCES publishes both of these counts in IPEDS First-Look Reports. The Clearinghouse counts in this report are limited to Title IV, degree-granting institutions.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3. Enrollment status changes: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Institutions submit data to the Clearinghouse throughout a given term, capturing changes in enrollment status from one submission to the next. The counts in this report include all students whose institution submitted at least one enrollment record showing the student enrolled as either full time, three-quarters time, half time, or less than half time during the term. For IPEDS reporting, an institution generally counts a student according to the student’s enrollment status as of the institution’s IPEDS census date.</a:t>
          </a:r>
        </a:p>
        <a:p>
          <a:r>
            <a:rPr lang="en-US" sz="1100">
              <a:solidFill>
                <a:schemeClr val="dk1"/>
              </a:solidFill>
              <a:effectLst/>
              <a:latin typeface="+mn-lt"/>
              <a:ea typeface="+mn-ea"/>
              <a:cs typeface="+mn-cs"/>
            </a:rPr>
            <a:t> </a:t>
          </a:r>
        </a:p>
        <a:p>
          <a:r>
            <a:rPr lang="en-US" sz="1100" i="1">
              <a:solidFill>
                <a:schemeClr val="dk1"/>
              </a:solidFill>
              <a:effectLst/>
              <a:latin typeface="+mn-lt"/>
              <a:ea typeface="+mn-ea"/>
              <a:cs typeface="+mn-cs"/>
            </a:rPr>
            <a:t>Primarily Online Institutions (POIs), Multi-State Institutions</a:t>
          </a:r>
        </a:p>
        <a:p>
          <a:r>
            <a:rPr lang="en-US" sz="1100">
              <a:solidFill>
                <a:schemeClr val="dk1"/>
              </a:solidFill>
              <a:effectLst/>
              <a:latin typeface="+mn-lt"/>
              <a:ea typeface="+mn-ea"/>
              <a:cs typeface="+mn-cs"/>
            </a:rPr>
            <a:t>Primarily online institutions (POIs) were identified based on the distance education survey items in the IPEDS fall 2020 enrollment survey. Any institution where the primary campus reports more than 90 percent of its students enrolled exclusively in distance education courses before the COVID-19 pandemic began is considered a POI. This applies as long as the entire institution—rather than a single branch campus—meets this enrollment threshold. Using this method, there were between 28 and 31 institutions identified depending on the year. POIs are predominantly for-profit four-year, multistate institutions. Beginning with the fall 2022 CTEE report, POIs have been grouped with multistate institutions in the CTEE report series. Prior to the fall 2022 CTEE report (released on Feb 2, 2023), some POIs that were not already designated as multistate institutions by the Research Center had been included in state totals.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Multi-state institutions are those with at least one branch campus operating in a different state from the main campus as reported in the fall 2021 IPEDS Institutional Characteristics Survey data.</a:t>
          </a:r>
          <a:endParaRPr lang="en-US" sz="1100" i="0">
            <a:solidFill>
              <a:schemeClr val="dk1"/>
            </a:solidFill>
            <a:effectLst/>
            <a:latin typeface="+mn-lt"/>
            <a:ea typeface="+mn-ea"/>
            <a:cs typeface="+mn-cs"/>
          </a:endParaRPr>
        </a:p>
        <a:p>
          <a:endParaRPr lang="en-US">
            <a:effectLst/>
          </a:endParaRPr>
        </a:p>
        <a:p>
          <a:r>
            <a:rPr lang="en-US" sz="1100" i="1">
              <a:solidFill>
                <a:schemeClr val="dk1"/>
              </a:solidFill>
              <a:effectLst/>
              <a:latin typeface="+mn-lt"/>
              <a:ea typeface="+mn-ea"/>
              <a:cs typeface="+mn-cs"/>
            </a:rPr>
            <a:t>Institution Sector Reclassifications, Primarily Associate Degree Granting Baccalaureate Institutions</a:t>
          </a:r>
          <a:r>
            <a:rPr lang="en-US" sz="1100" i="1" baseline="0">
              <a:solidFill>
                <a:schemeClr val="dk1"/>
              </a:solidFill>
              <a:effectLst/>
              <a:latin typeface="+mn-lt"/>
              <a:ea typeface="+mn-ea"/>
              <a:cs typeface="+mn-cs"/>
            </a:rPr>
            <a:t> (PABs)</a:t>
          </a:r>
        </a:p>
        <a:p>
          <a:r>
            <a:rPr lang="en-US">
              <a:effectLst/>
            </a:rPr>
            <a:t>There has been a growing number of sector reclassifications by IPEDS from associate colleges to four-year institutions, which are considered Primarily Associate Degree Granting Baccalaureate Institutions (PABs). PABs can be identified using the institutional category variable from the IPEDS Institutional Characteristics survey, which relies on both program offerings and degrees awarded. Alternatively, PABs can be identified based on the Carnegie Classification of Institutions of Higher Education (2021), which similarly relies on program offering (there must be one bachelor’s-level program offered) and degrees awarded. The IPEDS methodology identifies more PABs than the Carnegie methodology. This is because Carnegie excludes tribal colleges and special focus colleges (e.g., those focused on health sciences, arts, or religious instruction) from its PAB designation. We elect to use the more conservative Carnegie Classification. PABs carry Carnegie Classifications of either 14 (Associate Dominant) or 23 (Mixed Baccalaureate/Associate). In general, Institutions with a 14 designation award 90% or more of degrees at the associate level while those with a 23 designation award 51% to 90% of degrees at this level. </a:t>
          </a:r>
        </a:p>
        <a:p>
          <a:endParaRPr lang="en-US">
            <a:effectLst/>
          </a:endParaRPr>
        </a:p>
        <a:p>
          <a:r>
            <a:rPr lang="en-US">
              <a:effectLst/>
            </a:rPr>
            <a:t>This report utilizes the 2018 Carnegie Classification for academic years 2018-2019 through 2020-2021 and the 2021 Carnegie Classification for academic years 2021-2022 through 2022-2023. While the classification largely follows IPEDS sector designations, where there are differences between IPEDS and Carnegie, we follow the Carnegie Classification. These discrepancies primarily affect PABs (see above) as well as 46 institutions considered four-year institutions by IPEDS but two-year institutions by Carnegie. Most institutions in the latter case (40) are public institutions. Institution sector designations are applied for the specific year in which reclassifications occurred.  </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Students Without Valid</a:t>
          </a:r>
          <a:r>
            <a:rPr lang="en-US" sz="1100" i="1" baseline="0">
              <a:solidFill>
                <a:schemeClr val="dk1"/>
              </a:solidFill>
              <a:effectLst/>
              <a:latin typeface="+mn-lt"/>
              <a:ea typeface="+mn-ea"/>
              <a:cs typeface="+mn-cs"/>
            </a:rPr>
            <a:t> Identifiers</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Students without a valid identifier reported to the Clearinghouse were previously presumed to be international students and thus excluded from previous editions of the spring CTEE report. In recent years, more U.S. students have appeared in this category. In order to better reflect the full population of students reported to the Clearinghouse, all students without a valid identifier, including U.S. and international, are now included in the spring CTEE report series. We have re-estimated previously published results going back to 2019, which are reflected in the current edition. This is a large change given that these students increased steadily, from 864,000 in 2019 to 1,053,000 in 2023 (growing from 4.7% to 6.1% of the national total). This improved estimation was first introduced in the Fall 2022 CTEE Expanded Edition report.</a:t>
          </a:r>
        </a:p>
        <a:p>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Freshman</a:t>
          </a:r>
          <a:r>
            <a:rPr lang="en-US" sz="1100" i="1" baseline="0">
              <a:solidFill>
                <a:schemeClr val="dk1"/>
              </a:solidFill>
              <a:effectLst/>
              <a:latin typeface="+mn-lt"/>
              <a:ea typeface="+mn-ea"/>
              <a:cs typeface="+mn-cs"/>
            </a:rPr>
            <a:t> Enrollment</a:t>
          </a:r>
        </a:p>
        <a:p>
          <a:pPr marL="0" marR="0" lvl="0" indent="0" defTabSz="914400" eaLnBrk="1" fontAlgn="auto" latinLnBrk="0" hangingPunct="1">
            <a:lnSpc>
              <a:spcPct val="100000"/>
            </a:lnSpc>
            <a:spcBef>
              <a:spcPts val="0"/>
            </a:spcBef>
            <a:spcAft>
              <a:spcPts val="0"/>
            </a:spcAft>
            <a:buClrTx/>
            <a:buSzTx/>
            <a:buFontTx/>
            <a:buNone/>
            <a:tabLst/>
            <a:defRPr/>
          </a:pPr>
          <a:r>
            <a:rPr lang="en-US">
              <a:effectLst/>
            </a:rPr>
            <a:t>Freshman students are those with no previous enrollment or completion records across the Clearinghouse universe of higher education institutions since 1993 unless the previous enrollment record is prior to age 18 or graduation from high school (dual enrollment). In addition, this report removes graduate-level credential-seeking students from all years who were previously erroneously flagged as freshmen. The freshman counts provided in this report are unweighted, not accounting for the Clearinghouse data coverage rates.</a:t>
          </a:r>
        </a:p>
        <a:p>
          <a:endParaRPr lang="en-US">
            <a:effectLst/>
          </a:endParaRPr>
        </a:p>
        <a:p>
          <a:r>
            <a:rPr lang="en-US" sz="1100" i="1">
              <a:solidFill>
                <a:schemeClr val="dk1"/>
              </a:solidFill>
              <a:effectLst/>
              <a:latin typeface="+mn-lt"/>
              <a:ea typeface="+mn-ea"/>
              <a:cs typeface="+mn-cs"/>
            </a:rPr>
            <a:t>Major Field</a:t>
          </a:r>
          <a:r>
            <a:rPr lang="en-US" sz="1100" i="1" baseline="0">
              <a:solidFill>
                <a:schemeClr val="dk1"/>
              </a:solidFill>
              <a:effectLst/>
              <a:latin typeface="+mn-lt"/>
              <a:ea typeface="+mn-ea"/>
              <a:cs typeface="+mn-cs"/>
            </a:rPr>
            <a:t> of Study</a:t>
          </a:r>
          <a:endParaRPr lang="en-US">
            <a:effectLst/>
          </a:endParaRPr>
        </a:p>
        <a:p>
          <a:r>
            <a:rPr lang="en-US">
              <a:effectLst/>
            </a:rPr>
            <a:t>Major field of study across all years has been harmonized to reflect the 2020 NCES Classification of Instructional Programs (CIP) at the two-digit CIP family level.</a:t>
          </a:r>
        </a:p>
        <a:p>
          <a:endParaRPr lang="en-US">
            <a:effectLst/>
          </a:endParaRPr>
        </a:p>
        <a:p>
          <a:r>
            <a:rPr lang="en-US" sz="1100" i="1">
              <a:solidFill>
                <a:schemeClr val="dk1"/>
              </a:solidFill>
              <a:effectLst/>
              <a:latin typeface="+mn-lt"/>
              <a:ea typeface="+mn-ea"/>
              <a:cs typeface="+mn-cs"/>
            </a:rPr>
            <a:t>Gender Imputation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Institutions reported student gender to the Clearinghouse for about one-half of all students included in this report. The genders for the remaining students were imputed using a table of name-gender pairs that the Research Center developed using data publicly available from the Census Bureau and the Social Security Administration as well as the institution-reported data. The imputation used only those pairs in which the name had at least two instances and was associated with a single gender in at least 95 percent of the instances. The imputation is accurate in 99.6 percent of the cases where gender was reported by institutions. A detailed document describing this approach resides on the National Student Clearinghouse Research Center’s “</a:t>
          </a:r>
          <a:r>
            <a:rPr lang="en-US" sz="1100" u="sng">
              <a:solidFill>
                <a:schemeClr val="dk1"/>
              </a:solidFill>
              <a:effectLst/>
              <a:latin typeface="+mn-lt"/>
              <a:ea typeface="+mn-ea"/>
              <a:cs typeface="+mn-cs"/>
              <a:hlinkClick xmlns:r="http://schemas.openxmlformats.org/officeDocument/2006/relationships" r:id=""/>
            </a:rPr>
            <a:t>Working With Our Data</a:t>
          </a:r>
          <a:r>
            <a:rPr lang="en-US" sz="1100">
              <a:solidFill>
                <a:schemeClr val="dk1"/>
              </a:solidFill>
              <a:effectLst/>
              <a:latin typeface="+mn-lt"/>
              <a:ea typeface="+mn-ea"/>
              <a:cs typeface="+mn-cs"/>
            </a:rPr>
            <a:t>” page.</a:t>
          </a:r>
        </a:p>
        <a:p>
          <a:endParaRPr lang="en-US" sz="1100"/>
        </a:p>
        <a:p>
          <a:r>
            <a:rPr lang="en-US" sz="1100" i="1">
              <a:solidFill>
                <a:schemeClr val="dk1"/>
              </a:solidFill>
              <a:effectLst/>
              <a:latin typeface="+mn-lt"/>
              <a:ea typeface="+mn-ea"/>
              <a:cs typeface="+mn-cs"/>
            </a:rPr>
            <a:t>Acknowledgements</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authors thank NSC Research Center staff members Jennifer Causey, Jeremy Cohen, Allyson Gardner, Sarah Karamarkovich, Hee Sun Kim, and Aaron Pevitz for their assistance with this publication.</a:t>
          </a:r>
        </a:p>
        <a:p>
          <a:endParaRPr lang="en-US" sz="1100" i="1">
            <a:solidFill>
              <a:schemeClr val="dk1"/>
            </a:solidFill>
            <a:effectLst/>
            <a:latin typeface="+mn-lt"/>
            <a:ea typeface="+mn-ea"/>
            <a:cs typeface="+mn-cs"/>
          </a:endParaRPr>
        </a:p>
        <a:p>
          <a:r>
            <a:rPr lang="en-US" sz="1100" i="1">
              <a:solidFill>
                <a:schemeClr val="dk1"/>
              </a:solidFill>
              <a:effectLst/>
              <a:latin typeface="+mn-lt"/>
              <a:ea typeface="+mn-ea"/>
              <a:cs typeface="+mn-cs"/>
            </a:rPr>
            <a:t>Suggested Citation</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Berg, B., Lee, S., Randolph, B., Ryu, M., &amp; Shapiro, D. (May 2023), Current Term Enrollment Estimates: Spring 2023, Herndon, VA: National Student Clearinghouse Research Center. </a:t>
          </a:r>
        </a:p>
        <a:p>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59</xdr:row>
      <xdr:rowOff>60960</xdr:rowOff>
    </xdr:from>
    <xdr:to>
      <xdr:col>8</xdr:col>
      <xdr:colOff>937260</xdr:colOff>
      <xdr:row>63</xdr:row>
      <xdr:rowOff>68580</xdr:rowOff>
    </xdr:to>
    <xdr:sp macro="" textlink="">
      <xdr:nvSpPr>
        <xdr:cNvPr id="2" name="TextBox 1">
          <a:extLst>
            <a:ext uri="{FF2B5EF4-FFF2-40B4-BE49-F238E27FC236}">
              <a16:creationId xmlns:a16="http://schemas.microsoft.com/office/drawing/2014/main" id="{AEE0F7EF-720D-42DA-AD73-159FC81E0B46}"/>
            </a:ext>
          </a:extLst>
        </xdr:cNvPr>
        <xdr:cNvSpPr txBox="1"/>
      </xdr:nvSpPr>
      <xdr:spPr>
        <a:xfrm>
          <a:off x="0" y="10850880"/>
          <a:ext cx="562356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9</a:t>
          </a:r>
          <a:r>
            <a:rPr lang="en-US" sz="1100">
              <a:solidFill>
                <a:schemeClr val="dk1"/>
              </a:solidFill>
              <a:effectLst/>
              <a:latin typeface="+mn-lt"/>
              <a:ea typeface="+mn-ea"/>
              <a:cs typeface="+mn-cs"/>
            </a:rPr>
            <a:t> provides enrollment counts by the state where the institution is located. Institutions that span multiple states have been included in a separate line called “multi-state institutions.” Enrollments for these institutions are not included in any of the other state-level totals. </a:t>
          </a:r>
          <a:br>
            <a:rPr lang="en-US" sz="1100">
              <a:solidFill>
                <a:schemeClr val="dk1"/>
              </a:solidFill>
              <a:effectLst/>
              <a:latin typeface="+mn-lt"/>
              <a:ea typeface="+mn-ea"/>
              <a:cs typeface="+mn-cs"/>
            </a:rPr>
          </a:br>
          <a:endParaRPr lang="en-US" sz="1100"/>
        </a:p>
      </xdr:txBody>
    </xdr:sp>
    <xdr:clientData/>
  </xdr:twoCellAnchor>
  <xdr:twoCellAnchor>
    <xdr:from>
      <xdr:col>59</xdr:col>
      <xdr:colOff>0</xdr:colOff>
      <xdr:row>5</xdr:row>
      <xdr:rowOff>0</xdr:rowOff>
    </xdr:from>
    <xdr:to>
      <xdr:col>64</xdr:col>
      <xdr:colOff>400050</xdr:colOff>
      <xdr:row>11</xdr:row>
      <xdr:rowOff>95250</xdr:rowOff>
    </xdr:to>
    <xdr:sp macro="" textlink="">
      <xdr:nvSpPr>
        <xdr:cNvPr id="3" name="TextBox 2">
          <a:extLst>
            <a:ext uri="{FF2B5EF4-FFF2-40B4-BE49-F238E27FC236}">
              <a16:creationId xmlns:a16="http://schemas.microsoft.com/office/drawing/2014/main" id="{01CF3878-C183-4DCD-9AEC-D37C3AF1E6B7}"/>
            </a:ext>
            <a:ext uri="{147F2762-F138-4A5C-976F-8EAC2B608ADB}">
              <a16:predDERef xmlns:a16="http://schemas.microsoft.com/office/drawing/2014/main" pred="{AEE0F7EF-720D-42DA-AD73-159FC81E0B46}"/>
            </a:ext>
          </a:extLst>
        </xdr:cNvPr>
        <xdr:cNvSpPr txBox="1"/>
      </xdr:nvSpPr>
      <xdr:spPr>
        <a:xfrm>
          <a:off x="35204400" y="1152525"/>
          <a:ext cx="344805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aseline="0"/>
            <a:t>Sections highlighted in grey will be supressed.</a:t>
          </a:r>
        </a:p>
        <a:p>
          <a:endParaRPr lang="en-US" sz="14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25</xdr:col>
      <xdr:colOff>0</xdr:colOff>
      <xdr:row>6</xdr:row>
      <xdr:rowOff>0</xdr:rowOff>
    </xdr:from>
    <xdr:to>
      <xdr:col>33</xdr:col>
      <xdr:colOff>161925</xdr:colOff>
      <xdr:row>15</xdr:row>
      <xdr:rowOff>0</xdr:rowOff>
    </xdr:to>
    <xdr:sp macro="" textlink="">
      <xdr:nvSpPr>
        <xdr:cNvPr id="2" name="TextBox 1">
          <a:extLst>
            <a:ext uri="{FF2B5EF4-FFF2-40B4-BE49-F238E27FC236}">
              <a16:creationId xmlns:a16="http://schemas.microsoft.com/office/drawing/2014/main" id="{976D6959-90A1-4298-9053-EF022F49FEA2}"/>
            </a:ext>
          </a:extLst>
        </xdr:cNvPr>
        <xdr:cNvSpPr txBox="1"/>
      </xdr:nvSpPr>
      <xdr:spPr>
        <a:xfrm>
          <a:off x="12801600" y="1097280"/>
          <a:ext cx="5038725" cy="1645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This table is used to determine which</a:t>
          </a:r>
          <a:r>
            <a:rPr lang="en-US" sz="1400" baseline="0"/>
            <a:t> state's data should be suppressed.</a:t>
          </a:r>
        </a:p>
        <a:p>
          <a:endParaRPr lang="en-US" sz="1400" baseline="0"/>
        </a:p>
        <a:p>
          <a:r>
            <a:rPr lang="en-US" sz="1400" baseline="0"/>
            <a:t>Sections highlighted in grey and blue refer to the sector where the enrollments need to be suppressed, due to the threshold N = 3 (conservative rule: this threshold must be met across all years).</a:t>
          </a:r>
        </a:p>
        <a:p>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10</xdr:row>
      <xdr:rowOff>114301</xdr:rowOff>
    </xdr:from>
    <xdr:to>
      <xdr:col>9</xdr:col>
      <xdr:colOff>922020</xdr:colOff>
      <xdr:row>24</xdr:row>
      <xdr:rowOff>160021</xdr:rowOff>
    </xdr:to>
    <xdr:sp macro="" textlink="">
      <xdr:nvSpPr>
        <xdr:cNvPr id="38" name="TextBox 1">
          <a:extLst>
            <a:ext uri="{FF2B5EF4-FFF2-40B4-BE49-F238E27FC236}">
              <a16:creationId xmlns:a16="http://schemas.microsoft.com/office/drawing/2014/main" id="{D325FE6C-1F7C-426A-8010-44AE01C54916}"/>
            </a:ext>
          </a:extLst>
        </xdr:cNvPr>
        <xdr:cNvSpPr txBox="1"/>
      </xdr:nvSpPr>
      <xdr:spPr>
        <a:xfrm>
          <a:off x="19050" y="2247901"/>
          <a:ext cx="10565130" cy="2606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b="1">
              <a:solidFill>
                <a:schemeClr val="dk1"/>
              </a:solidFill>
              <a:latin typeface="+mn-lt"/>
              <a:ea typeface="+mn-lt"/>
              <a:cs typeface="+mn-lt"/>
            </a:rPr>
            <a:t>Table 1</a:t>
          </a:r>
          <a:r>
            <a:rPr lang="en-US" sz="1100">
              <a:solidFill>
                <a:schemeClr val="dk1"/>
              </a:solidFill>
              <a:latin typeface="+mn-lt"/>
              <a:ea typeface="+mn-lt"/>
              <a:cs typeface="+mn-lt"/>
            </a:rPr>
            <a:t> provides counts of spring term enrollments submitted to the Clearinghouse by late-April of each year. Enrollments represent one student in one institution and thus would count twice a student enrolled simultaneously at two institutions (concurrent enrollment). The unduplicated headcount provides the number of unique students with no double-counting. This figure can be used to determine the percentage of concurrent enrollments in any given year. In each term, fewer than 2 percent of total enrollments can be accounted for by students enrolling in more than one institution.</a:t>
          </a:r>
        </a:p>
        <a:p>
          <a:pPr marL="0" indent="0"/>
          <a:endParaRPr lang="en-US" sz="1100">
            <a:solidFill>
              <a:schemeClr val="dk1"/>
            </a:solidFill>
            <a:latin typeface="+mn-lt"/>
            <a:ea typeface="+mn-lt"/>
            <a:cs typeface="+mn-lt"/>
          </a:endParaRPr>
        </a:p>
        <a:p>
          <a:pPr marL="0" indent="0"/>
          <a:r>
            <a:rPr lang="en-US" sz="1100">
              <a:solidFill>
                <a:schemeClr val="dk1"/>
              </a:solidFill>
              <a:latin typeface="+mn-lt"/>
              <a:ea typeface="+mn-lt"/>
              <a:cs typeface="+mn-lt"/>
            </a:rPr>
            <a:t>Institutional sector designations are based on IPEDS and Carnegie Classifications. </a:t>
          </a:r>
          <a:r>
            <a:rPr lang="en-US" sz="1100">
              <a:solidFill>
                <a:schemeClr val="dk1"/>
              </a:solidFill>
              <a:effectLst/>
              <a:latin typeface="+mn-lt"/>
              <a:ea typeface="+mn-ea"/>
              <a:cs typeface="+mn-cs"/>
            </a:rPr>
            <a:t>While the classification largely follows IPEDS sector designations, where there are differences between IPEDS and Carnegie, we follow the Carnegie Classification</a:t>
          </a:r>
          <a:r>
            <a:rPr lang="en-US" sz="1100" baseline="0">
              <a:solidFill>
                <a:schemeClr val="dk1"/>
              </a:solidFill>
              <a:latin typeface="+mn-lt"/>
              <a:ea typeface="+mn-lt"/>
              <a:cs typeface="+mn-lt"/>
            </a:rPr>
            <a:t>. </a:t>
          </a:r>
          <a:r>
            <a:rPr lang="en-US" sz="1100">
              <a:solidFill>
                <a:schemeClr val="dk1"/>
              </a:solidFill>
              <a:latin typeface="+mn-lt"/>
              <a:ea typeface="+mn-lt"/>
              <a:cs typeface="+mn-lt"/>
            </a:rPr>
            <a:t>The 2018 Carnegie Classification</a:t>
          </a:r>
          <a:r>
            <a:rPr lang="en-US" sz="1100" baseline="0">
              <a:solidFill>
                <a:schemeClr val="dk1"/>
              </a:solidFill>
              <a:latin typeface="+mn-lt"/>
              <a:ea typeface="+mn-lt"/>
              <a:cs typeface="+mn-lt"/>
            </a:rPr>
            <a:t> for academic years 2018-19 through 2020-21 and the 2021 Carnegie Classification for academic years 2021-22 through 2022-2023. </a:t>
          </a:r>
          <a:r>
            <a:rPr lang="en-US" sz="1100">
              <a:solidFill>
                <a:schemeClr val="dk1"/>
              </a:solidFill>
              <a:latin typeface="+mn-lt"/>
              <a:ea typeface="+mn-lt"/>
              <a:cs typeface="+mn-lt"/>
            </a:rPr>
            <a:t>Less-than-two-year institutions have been aggregated with two-year institutions. Private nonprofit two-year and for-profit two-year enrollments are not shown in the table due to small counts (approximately 2% of total enrollments), but enrollments from these sectors are included in the overall totals. </a:t>
          </a:r>
        </a:p>
        <a:p>
          <a:pPr marL="0" indent="0"/>
          <a:endParaRPr lang="en-US" sz="1100">
            <a:solidFill>
              <a:schemeClr val="dk1"/>
            </a:solidFill>
            <a:latin typeface="+mn-lt"/>
            <a:ea typeface="+mn-lt"/>
            <a:cs typeface="+mn-lt"/>
          </a:endParaRPr>
        </a:p>
        <a:p>
          <a:pPr marL="0" indent="0"/>
          <a:r>
            <a:rPr lang="en-US" sz="1100">
              <a:solidFill>
                <a:schemeClr val="dk1"/>
              </a:solidFill>
              <a:effectLst/>
              <a:latin typeface="+mn-lt"/>
              <a:ea typeface="+mn-ea"/>
              <a:cs typeface="+mn-cs"/>
            </a:rPr>
            <a:t>As more and more institutions that previously focused solely on granting associate degrees have begun to offer bachelor’s degree programs, there has been a surge in IPEDS reclassification of two-year institutions as four-year institutions, since IPEDS assigns two- or four-year designations based on program offerings. However, many of these reclassified institutions still confer most awards at the associate degree level. These institutions are considered </a:t>
          </a:r>
          <a:r>
            <a:rPr lang="en-US" sz="1100" i="1">
              <a:solidFill>
                <a:schemeClr val="dk1"/>
              </a:solidFill>
              <a:effectLst/>
              <a:latin typeface="+mn-lt"/>
              <a:ea typeface="+mn-ea"/>
              <a:cs typeface="+mn-cs"/>
            </a:rPr>
            <a:t>primarily associate degree granting baccalaureate </a:t>
          </a:r>
          <a:r>
            <a:rPr lang="en-US" sz="1100">
              <a:solidFill>
                <a:schemeClr val="dk1"/>
              </a:solidFill>
              <a:effectLst/>
              <a:latin typeface="+mn-lt"/>
              <a:ea typeface="+mn-ea"/>
              <a:cs typeface="+mn-cs"/>
            </a:rPr>
            <a:t>institutions (PABs). Additional notes on data and coverage are included at the end of the report.</a:t>
          </a:r>
          <a:endParaRPr lang="en-US" sz="1100">
            <a:solidFill>
              <a:schemeClr val="dk1"/>
            </a:solidFill>
            <a:latin typeface="+mn-lt"/>
            <a:ea typeface="+mn-lt"/>
            <a:cs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30</xdr:row>
      <xdr:rowOff>25400</xdr:rowOff>
    </xdr:from>
    <xdr:to>
      <xdr:col>11</xdr:col>
      <xdr:colOff>25400</xdr:colOff>
      <xdr:row>34</xdr:row>
      <xdr:rowOff>8467</xdr:rowOff>
    </xdr:to>
    <xdr:sp macro="" textlink="">
      <xdr:nvSpPr>
        <xdr:cNvPr id="13" name="TextBox 1">
          <a:extLst>
            <a:ext uri="{FF2B5EF4-FFF2-40B4-BE49-F238E27FC236}">
              <a16:creationId xmlns:a16="http://schemas.microsoft.com/office/drawing/2014/main" id="{089FCE76-14D4-480F-A207-0902FE04C00B}"/>
            </a:ext>
          </a:extLst>
        </xdr:cNvPr>
        <xdr:cNvSpPr txBox="1"/>
      </xdr:nvSpPr>
      <xdr:spPr>
        <a:xfrm>
          <a:off x="0" y="6087533"/>
          <a:ext cx="13656733" cy="728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2</a:t>
          </a:r>
          <a:r>
            <a:rPr lang="en-US" sz="1100">
              <a:solidFill>
                <a:schemeClr val="dk1"/>
              </a:solidFill>
              <a:effectLst/>
              <a:latin typeface="+mn-lt"/>
              <a:ea typeface="+mn-ea"/>
              <a:cs typeface="+mn-cs"/>
            </a:rPr>
            <a:t> provides enrollment counts by program level. The </a:t>
          </a:r>
          <a:r>
            <a:rPr lang="en-US" sz="1100" i="1">
              <a:solidFill>
                <a:sysClr val="windowText" lastClr="000000"/>
              </a:solidFill>
              <a:effectLst/>
              <a:latin typeface="+mn-lt"/>
              <a:ea typeface="+mn-ea"/>
              <a:cs typeface="+mn-cs"/>
            </a:rPr>
            <a:t>other</a:t>
          </a:r>
          <a:r>
            <a:rPr lang="en-US" sz="1100">
              <a:solidFill>
                <a:sysClr val="windowText" lastClr="000000"/>
              </a:solidFill>
              <a:effectLst/>
              <a:latin typeface="+mn-lt"/>
              <a:ea typeface="+mn-ea"/>
              <a:cs typeface="+mn-cs"/>
            </a:rPr>
            <a:t> </a:t>
          </a:r>
          <a:r>
            <a:rPr lang="en-US" sz="1100" i="1">
              <a:solidFill>
                <a:sysClr val="windowText" lastClr="000000"/>
              </a:solidFill>
              <a:effectLst/>
              <a:latin typeface="+mn-lt"/>
              <a:ea typeface="+mn-ea"/>
              <a:cs typeface="+mn-cs"/>
            </a:rPr>
            <a:t>undergraduate</a:t>
          </a:r>
          <a:r>
            <a:rPr lang="en-US" sz="1100">
              <a:solidFill>
                <a:sysClr val="windowText" lastClr="000000"/>
              </a:solidFill>
              <a:effectLst/>
              <a:latin typeface="+mn-lt"/>
              <a:ea typeface="+mn-ea"/>
              <a:cs typeface="+mn-cs"/>
            </a:rPr>
            <a:t> category </a:t>
          </a:r>
          <a:r>
            <a:rPr lang="en-US" sz="1100">
              <a:solidFill>
                <a:schemeClr val="dk1"/>
              </a:solidFill>
              <a:effectLst/>
              <a:latin typeface="+mn-lt"/>
              <a:ea typeface="+mn-ea"/>
              <a:cs typeface="+mn-cs"/>
            </a:rPr>
            <a:t>includes undergraduate certificate/diploma, teacher preparation and special non-credential programs that have been classified by institutions as undergraduate programs, as well as enrollments that are not part of any structured program and missing</a:t>
          </a:r>
          <a:r>
            <a:rPr lang="en-US" sz="1100" baseline="0">
              <a:solidFill>
                <a:schemeClr val="dk1"/>
              </a:solidFill>
              <a:effectLst/>
              <a:latin typeface="+mn-lt"/>
              <a:ea typeface="+mn-ea"/>
              <a:cs typeface="+mn-cs"/>
            </a:rPr>
            <a:t> program level data</a:t>
          </a:r>
          <a:r>
            <a:rPr lang="en-US" sz="1100">
              <a:solidFill>
                <a:schemeClr val="dk1"/>
              </a:solidFill>
              <a:effectLst/>
              <a:latin typeface="+mn-lt"/>
              <a:ea typeface="+mn-ea"/>
              <a:cs typeface="+mn-cs"/>
            </a:rPr>
            <a:t>. The </a:t>
          </a:r>
          <a:r>
            <a:rPr lang="en-US" sz="1100" i="1">
              <a:solidFill>
                <a:schemeClr val="dk1"/>
              </a:solidFill>
              <a:effectLst/>
              <a:latin typeface="+mn-lt"/>
              <a:ea typeface="+mn-ea"/>
              <a:cs typeface="+mn-cs"/>
            </a:rPr>
            <a:t>graduate/professional</a:t>
          </a:r>
          <a:r>
            <a:rPr lang="en-US" sz="1100">
              <a:solidFill>
                <a:schemeClr val="dk1"/>
              </a:solidFill>
              <a:effectLst/>
              <a:latin typeface="+mn-lt"/>
              <a:ea typeface="+mn-ea"/>
              <a:cs typeface="+mn-cs"/>
            </a:rPr>
            <a:t> category includes post-baccalaureate certificate, master's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degree, doctoral degree, first-professional degree, graduate/professional certificate, and special non-credential programs that have been specifically classified by institutions as graduate-level programs. </a:t>
          </a:r>
        </a:p>
        <a:p>
          <a:endParaRPr lang="en-U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38100</xdr:rowOff>
    </xdr:from>
    <xdr:to>
      <xdr:col>11</xdr:col>
      <xdr:colOff>0</xdr:colOff>
      <xdr:row>20</xdr:row>
      <xdr:rowOff>30480</xdr:rowOff>
    </xdr:to>
    <xdr:sp macro="" textlink="">
      <xdr:nvSpPr>
        <xdr:cNvPr id="6" name="TextBox 1">
          <a:extLst>
            <a:ext uri="{FF2B5EF4-FFF2-40B4-BE49-F238E27FC236}">
              <a16:creationId xmlns:a16="http://schemas.microsoft.com/office/drawing/2014/main" id="{816BBA57-0E6D-46B0-BD16-9979A2D25165}"/>
            </a:ext>
          </a:extLst>
        </xdr:cNvPr>
        <xdr:cNvSpPr txBox="1"/>
      </xdr:nvSpPr>
      <xdr:spPr>
        <a:xfrm>
          <a:off x="0" y="3124200"/>
          <a:ext cx="12550140" cy="906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3</a:t>
          </a:r>
          <a:r>
            <a:rPr lang="en-US" sz="1100">
              <a:solidFill>
                <a:schemeClr val="dk1"/>
              </a:solidFill>
              <a:effectLst/>
              <a:latin typeface="+mn-lt"/>
              <a:ea typeface="+mn-ea"/>
              <a:cs typeface="+mn-cs"/>
            </a:rPr>
            <a:t> provides enrollment counts by the enrollment intensity of the student. The part-time category includes enrollments reported to the Clearinghouse as three-quarter time, half-time, and less-than-half-time. Enrollment intensity is defined by the institution and based on the earliest data submitted for a student in any given term. As a result, the intensity generally reflects the student’s intended workload at the beginning of the term. </a:t>
          </a:r>
          <a:r>
            <a:rPr lang="en-US" sz="1100">
              <a:solidFill>
                <a:schemeClr val="tx1"/>
              </a:solidFill>
              <a:effectLst/>
              <a:latin typeface="+mn-lt"/>
              <a:ea typeface="+mn-ea"/>
              <a:cs typeface="+mn-cs"/>
            </a:rPr>
            <a:t>Less-than-two-year institutions have been aggregated with two-year institutions</a:t>
          </a:r>
          <a:r>
            <a:rPr lang="en-US" sz="1100">
              <a:solidFill>
                <a:schemeClr val="dk1"/>
              </a:solidFill>
              <a:effectLst/>
              <a:latin typeface="+mn-lt"/>
              <a:ea typeface="+mn-ea"/>
              <a:cs typeface="+mn-cs"/>
            </a:rPr>
            <a:t>. Private nonprofit two-year and for-profit two-year enrollments are not shown in the table due to small counts (2% of total enrollments), but enrollments from these sectors are included in the overall totals. </a:t>
          </a:r>
        </a:p>
        <a:p>
          <a:br>
            <a:rPr lang="en-US" sz="1100">
              <a:solidFill>
                <a:schemeClr val="dk1"/>
              </a:solidFill>
              <a:effectLst/>
              <a:latin typeface="+mn-lt"/>
              <a:ea typeface="+mn-ea"/>
              <a:cs typeface="+mn-cs"/>
            </a:rPr>
          </a:br>
          <a:r>
            <a:rPr lang="en-US" sz="1100">
              <a:solidFill>
                <a:schemeClr val="dk1"/>
              </a:solidFill>
              <a:effectLst/>
              <a:latin typeface="+mn-lt"/>
              <a:ea typeface="+mn-ea"/>
              <a:cs typeface="+mn-cs"/>
            </a:rPr>
            <a:t> </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21</xdr:row>
      <xdr:rowOff>53340</xdr:rowOff>
    </xdr:from>
    <xdr:to>
      <xdr:col>11</xdr:col>
      <xdr:colOff>7620</xdr:colOff>
      <xdr:row>25</xdr:row>
      <xdr:rowOff>0</xdr:rowOff>
    </xdr:to>
    <xdr:sp macro="" textlink="">
      <xdr:nvSpPr>
        <xdr:cNvPr id="9" name="TextBox 1">
          <a:extLst>
            <a:ext uri="{FF2B5EF4-FFF2-40B4-BE49-F238E27FC236}">
              <a16:creationId xmlns:a16="http://schemas.microsoft.com/office/drawing/2014/main" id="{33A29247-1B3D-4416-AFCC-62686D5DB9BC}"/>
            </a:ext>
          </a:extLst>
        </xdr:cNvPr>
        <xdr:cNvSpPr txBox="1"/>
      </xdr:nvSpPr>
      <xdr:spPr>
        <a:xfrm>
          <a:off x="0" y="4282440"/>
          <a:ext cx="11940540" cy="678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4</a:t>
          </a:r>
          <a:r>
            <a:rPr lang="en-US" sz="1100">
              <a:solidFill>
                <a:schemeClr val="dk1"/>
              </a:solidFill>
              <a:effectLst/>
              <a:latin typeface="+mn-lt"/>
              <a:ea typeface="+mn-ea"/>
              <a:cs typeface="+mn-cs"/>
            </a:rPr>
            <a:t> includes all spring enrollments reported to the Clearinghouse, including students enrolled in non-credential programs. Student age is calculated as of the first day of the term (a date specific to the institution). </a:t>
          </a:r>
          <a:r>
            <a:rPr lang="en-US" sz="1100">
              <a:solidFill>
                <a:schemeClr val="tx1"/>
              </a:solidFill>
              <a:effectLst/>
              <a:latin typeface="+mn-lt"/>
              <a:ea typeface="+mn-ea"/>
              <a:cs typeface="+mn-cs"/>
            </a:rPr>
            <a:t>Less-than-two-year institutions have been aggregated with two-year institutions</a:t>
          </a:r>
          <a:r>
            <a:rPr lang="en-US" sz="1100">
              <a:solidFill>
                <a:schemeClr val="dk1"/>
              </a:solidFill>
              <a:effectLst/>
              <a:latin typeface="+mn-lt"/>
              <a:ea typeface="+mn-ea"/>
              <a:cs typeface="+mn-cs"/>
            </a:rPr>
            <a:t>. Private nonprofit two-year and for-profit two-year enrollments are not shown in the table due to small counts</a:t>
          </a:r>
          <a:r>
            <a:rPr lang="en-US" sz="1100">
              <a:solidFill>
                <a:schemeClr val="tx1"/>
              </a:solidFill>
              <a:effectLst/>
              <a:latin typeface="+mn-lt"/>
              <a:ea typeface="+mn-ea"/>
              <a:cs typeface="+mn-cs"/>
            </a:rPr>
            <a:t> (2% </a:t>
          </a:r>
          <a:r>
            <a:rPr lang="en-US" sz="1100">
              <a:solidFill>
                <a:schemeClr val="dk1"/>
              </a:solidFill>
              <a:effectLst/>
              <a:latin typeface="+mn-lt"/>
              <a:ea typeface="+mn-ea"/>
              <a:cs typeface="+mn-cs"/>
            </a:rPr>
            <a:t>of total enrollments), but enrollments from these sectors are included in the overall totals. Additional notes on data and coverage are included at the end of this report.</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15</xdr:row>
      <xdr:rowOff>38100</xdr:rowOff>
    </xdr:from>
    <xdr:to>
      <xdr:col>11</xdr:col>
      <xdr:colOff>723900</xdr:colOff>
      <xdr:row>20</xdr:row>
      <xdr:rowOff>24765</xdr:rowOff>
    </xdr:to>
    <xdr:sp macro="" textlink="">
      <xdr:nvSpPr>
        <xdr:cNvPr id="4" name="TextBox 1">
          <a:extLst>
            <a:ext uri="{FF2B5EF4-FFF2-40B4-BE49-F238E27FC236}">
              <a16:creationId xmlns:a16="http://schemas.microsoft.com/office/drawing/2014/main" id="{EA086CE8-F2C0-4754-A1D6-BE0FC383ED30}"/>
            </a:ext>
          </a:extLst>
        </xdr:cNvPr>
        <xdr:cNvSpPr txBox="1"/>
      </xdr:nvSpPr>
      <xdr:spPr>
        <a:xfrm>
          <a:off x="0" y="3733800"/>
          <a:ext cx="10302240" cy="9010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5</a:t>
          </a:r>
          <a:r>
            <a:rPr lang="en-US" sz="1100">
              <a:solidFill>
                <a:schemeClr val="dk1"/>
              </a:solidFill>
              <a:effectLst/>
              <a:latin typeface="+mn-lt"/>
              <a:ea typeface="+mn-ea"/>
              <a:cs typeface="+mn-cs"/>
            </a:rPr>
            <a:t> provides the average age of students by program level, sector, and enrollment intensity. Dual enrollees (under</a:t>
          </a:r>
          <a:r>
            <a:rPr lang="en-US" sz="1100" baseline="0">
              <a:solidFill>
                <a:schemeClr val="dk1"/>
              </a:solidFill>
              <a:effectLst/>
              <a:latin typeface="+mn-lt"/>
              <a:ea typeface="+mn-ea"/>
              <a:cs typeface="+mn-cs"/>
            </a:rPr>
            <a:t> age 18) are included. A </a:t>
          </a:r>
          <a:r>
            <a:rPr lang="en-US" sz="1100">
              <a:solidFill>
                <a:schemeClr val="dk1"/>
              </a:solidFill>
              <a:effectLst/>
              <a:latin typeface="+mn-lt"/>
              <a:ea typeface="+mn-ea"/>
              <a:cs typeface="+mn-cs"/>
            </a:rPr>
            <a:t>student’s age is determined as of the first day of his or her enrollment in the current term. The first date of enrollment can vary depending on the academic term used by the institution. The part-time category includes enrollments reported to the Clearinghouse as three-quarter time, half-time, and less-than-half-time. Enrollment intensity is defined by the institution and based on the earliest data submitted for a student in any given term.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14</xdr:row>
      <xdr:rowOff>47625</xdr:rowOff>
    </xdr:from>
    <xdr:to>
      <xdr:col>22</xdr:col>
      <xdr:colOff>19050</xdr:colOff>
      <xdr:row>16</xdr:row>
      <xdr:rowOff>161925</xdr:rowOff>
    </xdr:to>
    <xdr:sp macro="" textlink="">
      <xdr:nvSpPr>
        <xdr:cNvPr id="5" name="TextBox 1">
          <a:extLst>
            <a:ext uri="{FF2B5EF4-FFF2-40B4-BE49-F238E27FC236}">
              <a16:creationId xmlns:a16="http://schemas.microsoft.com/office/drawing/2014/main" id="{FE4CE165-22A6-4198-B701-E802076C40E6}"/>
            </a:ext>
          </a:extLst>
        </xdr:cNvPr>
        <xdr:cNvSpPr txBox="1"/>
      </xdr:nvSpPr>
      <xdr:spPr>
        <a:xfrm>
          <a:off x="0" y="3514725"/>
          <a:ext cx="1582102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6</a:t>
          </a:r>
          <a:r>
            <a:rPr lang="en-US" sz="1100">
              <a:solidFill>
                <a:schemeClr val="dk1"/>
              </a:solidFill>
              <a:effectLst/>
              <a:latin typeface="+mn-lt"/>
              <a:ea typeface="+mn-ea"/>
              <a:cs typeface="+mn-cs"/>
            </a:rPr>
            <a:t> provides the median and average ages of students by program level, sector, and gender. Dual enrollees (under age 18) are included. A student’s age is determined as of the first day of his or her enrollment in the current term. The first date of enrollment can vary depending on the academic term used by the institution. Additional notes on data, coverage, and imputation of gender are included at the end of the report.</a:t>
          </a:r>
        </a:p>
        <a:p>
          <a:r>
            <a:rPr lang="en-US" sz="1100">
              <a:solidFill>
                <a:schemeClr val="dk1"/>
              </a:solidFill>
              <a:effectLst/>
              <a:latin typeface="+mn-lt"/>
              <a:ea typeface="+mn-ea"/>
              <a:cs typeface="+mn-cs"/>
            </a:rPr>
            <a:t> </a:t>
          </a: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15</xdr:row>
      <xdr:rowOff>38101</xdr:rowOff>
    </xdr:from>
    <xdr:to>
      <xdr:col>11</xdr:col>
      <xdr:colOff>9525</xdr:colOff>
      <xdr:row>19</xdr:row>
      <xdr:rowOff>110490</xdr:rowOff>
    </xdr:to>
    <xdr:sp macro="" textlink="">
      <xdr:nvSpPr>
        <xdr:cNvPr id="4" name="TextBox 1">
          <a:extLst>
            <a:ext uri="{FF2B5EF4-FFF2-40B4-BE49-F238E27FC236}">
              <a16:creationId xmlns:a16="http://schemas.microsoft.com/office/drawing/2014/main" id="{BCF2C069-FE18-4953-976D-25A024C36286}"/>
            </a:ext>
          </a:extLst>
        </xdr:cNvPr>
        <xdr:cNvSpPr txBox="1"/>
      </xdr:nvSpPr>
      <xdr:spPr>
        <a:xfrm>
          <a:off x="0" y="3124201"/>
          <a:ext cx="12087225" cy="796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Table 7</a:t>
          </a:r>
          <a:r>
            <a:rPr lang="en-US" sz="1100">
              <a:solidFill>
                <a:schemeClr val="dk1"/>
              </a:solidFill>
              <a:effectLst/>
              <a:latin typeface="+mn-lt"/>
              <a:ea typeface="+mn-ea"/>
              <a:cs typeface="+mn-cs"/>
            </a:rPr>
            <a:t> provides enrollment counts by gender. Institutions reported student gender to the Clearinghouse for 75 percent of all</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students. </a:t>
          </a:r>
          <a:r>
            <a:rPr lang="en-US" sz="1100">
              <a:solidFill>
                <a:schemeClr val="tx1"/>
              </a:solidFill>
              <a:effectLst/>
              <a:latin typeface="+mn-lt"/>
              <a:ea typeface="+mn-ea"/>
              <a:cs typeface="+mn-cs"/>
            </a:rPr>
            <a:t>Gender was </a:t>
          </a:r>
          <a:r>
            <a:rPr lang="en-US" sz="1100" baseline="0">
              <a:solidFill>
                <a:schemeClr val="tx1"/>
              </a:solidFill>
              <a:effectLst/>
              <a:latin typeface="+mn-lt"/>
              <a:ea typeface="+mn-ea"/>
              <a:cs typeface="+mn-cs"/>
            </a:rPr>
            <a:t>imputed </a:t>
          </a:r>
          <a:r>
            <a:rPr lang="en-US" sz="1100">
              <a:solidFill>
                <a:schemeClr val="tx1"/>
              </a:solidFill>
              <a:effectLst/>
              <a:latin typeface="+mn-lt"/>
              <a:ea typeface="+mn-ea"/>
              <a:cs typeface="+mn-cs"/>
            </a:rPr>
            <a:t>for an additional 20 percent</a:t>
          </a:r>
          <a:r>
            <a:rPr lang="en-US" sz="1100" baseline="0">
              <a:solidFill>
                <a:schemeClr val="tx1"/>
              </a:solidFill>
              <a:effectLst/>
              <a:latin typeface="+mn-lt"/>
              <a:ea typeface="+mn-ea"/>
              <a:cs typeface="+mn-cs"/>
            </a:rPr>
            <a:t> of the students</a:t>
          </a:r>
          <a:r>
            <a:rPr lang="en-US" sz="1100" baseline="0">
              <a:solidFill>
                <a:schemeClr val="dk1"/>
              </a:solidFill>
              <a:effectLst/>
              <a:latin typeface="+mn-lt"/>
              <a:ea typeface="+mn-ea"/>
              <a:cs typeface="+mn-cs"/>
            </a:rPr>
            <a:t>, based on </a:t>
          </a:r>
          <a:r>
            <a:rPr lang="en-US" sz="1100">
              <a:solidFill>
                <a:schemeClr val="dk1"/>
              </a:solidFill>
              <a:effectLst/>
              <a:latin typeface="+mn-lt"/>
              <a:ea typeface="+mn-ea"/>
              <a:cs typeface="+mn-cs"/>
            </a:rPr>
            <a:t>first name for all other students. Less-than-two-year institutions have been aggregated with two-year institutions. Private nonprofit two-year and for-profit two-year enrollments are not shown in the table due to small counts (approximately 2% of total enrollments), but enrollments from these sectors are included in the overall totals. Additional notes on data, coverage, and imputation of gender are included at the end of the report.</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55</xdr:row>
      <xdr:rowOff>19050</xdr:rowOff>
    </xdr:from>
    <xdr:to>
      <xdr:col>10</xdr:col>
      <xdr:colOff>19050</xdr:colOff>
      <xdr:row>60</xdr:row>
      <xdr:rowOff>142874</xdr:rowOff>
    </xdr:to>
    <xdr:sp macro="" textlink="">
      <xdr:nvSpPr>
        <xdr:cNvPr id="11" name="TextBox 2">
          <a:extLst>
            <a:ext uri="{FF2B5EF4-FFF2-40B4-BE49-F238E27FC236}">
              <a16:creationId xmlns:a16="http://schemas.microsoft.com/office/drawing/2014/main" id="{38819812-E770-4728-90C3-F05E08B8FFEB}"/>
            </a:ext>
          </a:extLst>
        </xdr:cNvPr>
        <xdr:cNvSpPr txBox="1"/>
      </xdr:nvSpPr>
      <xdr:spPr>
        <a:xfrm>
          <a:off x="0" y="10058400"/>
          <a:ext cx="9677400" cy="1028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Table 8a</a:t>
          </a:r>
          <a:r>
            <a:rPr lang="en-US" sz="1100">
              <a:solidFill>
                <a:schemeClr val="dk1"/>
              </a:solidFill>
              <a:effectLst/>
              <a:latin typeface="+mn-lt"/>
              <a:ea typeface="+mn-ea"/>
              <a:cs typeface="+mn-cs"/>
            </a:rPr>
            <a:t> provides enrollment counts by the state where the institution is located. Institutions that span multiple states and institutions</a:t>
          </a:r>
          <a:r>
            <a:rPr lang="en-US" sz="1100" baseline="0">
              <a:solidFill>
                <a:schemeClr val="dk1"/>
              </a:solidFill>
              <a:effectLst/>
              <a:latin typeface="+mn-lt"/>
              <a:ea typeface="+mn-ea"/>
              <a:cs typeface="+mn-cs"/>
            </a:rPr>
            <a:t> that operate primarily online </a:t>
          </a:r>
          <a:r>
            <a:rPr lang="en-US" sz="1100">
              <a:solidFill>
                <a:schemeClr val="dk1"/>
              </a:solidFill>
              <a:effectLst/>
              <a:latin typeface="+mn-lt"/>
              <a:ea typeface="+mn-ea"/>
              <a:cs typeface="+mn-cs"/>
            </a:rPr>
            <a:t>have been included in a separate line called “multi-state or POI.” Enrollments in these institutions are not included in any other individual states. </a:t>
          </a:r>
        </a:p>
        <a:p>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a:t>
          </a:r>
          <a:r>
            <a:rPr lang="en-US" sz="1100" b="0" i="0">
              <a:solidFill>
                <a:schemeClr val="dk1"/>
              </a:solidFill>
              <a:effectLst/>
              <a:latin typeface="+mn-lt"/>
              <a:ea typeface="+mn-ea"/>
              <a:cs typeface="+mn-cs"/>
            </a:rPr>
            <a:t>States where inconsistent data submissions across years make enrollment estimates less accurate: LA, MS, UT, WA, WV (public two-year); KS (public four-year); and TX (other). </a:t>
          </a:r>
        </a:p>
      </xdr:txBody>
    </xdr:sp>
    <xdr:clientData/>
  </xdr:twoCellAnchor>
</xdr:wsDr>
</file>

<file path=xl/persons/person.xml><?xml version="1.0" encoding="utf-8"?>
<personList xmlns="http://schemas.microsoft.com/office/spreadsheetml/2018/threadedcomments" xmlns:x="http://schemas.openxmlformats.org/spreadsheetml/2006/main">
  <person displayName="Shannon Lee" id="{9E1BA8D8-C5A9-4C2F-963C-49EA7AC954E4}" userId="SLee@studentclearinghouse.org" providerId="PeoplePicker"/>
  <person displayName="Benjamin Berg" id="{2C34BFD3-E92D-4573-B9E2-FDC126A6508B}" userId="S::bberg@studentclearinghouse.org::8776ecc2-4190-4110-8316-544bc04bdbe1" providerId="AD"/>
  <person displayName="Jennifer Causey" id="{73A5BFB7-A583-45C6-937A-2692193488E2}" userId="S::jcausey@studentclearinghouse.org::b0fefd71-51d5-41a8-beec-a85ba6f752d3" providerId="AD"/>
  <person displayName="Astrid Harnack-Eber" id="{BB0FFF40-0073-47F4-8458-89097EB4E78A}" userId="S::astridhe@studentclearinghouse.org::61d32b02-4a81-4f95-9c44-f8e390b2ea5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1" dT="2023-04-04T19:18:06.19" personId="{2C34BFD3-E92D-4573-B9E2-FDC126A6508B}" id="{16DE871E-8D79-4A53-9B3E-955D245E0F56}">
    <text>Added formulas up here.  Left out PABs for now unless others think we should</text>
  </threadedComment>
</ThreadedComments>
</file>

<file path=xl/threadedComments/threadedComment2.xml><?xml version="1.0" encoding="utf-8"?>
<ThreadedComments xmlns="http://schemas.microsoft.com/office/spreadsheetml/2018/threadedcomments" xmlns:x="http://schemas.openxmlformats.org/spreadsheetml/2006/main">
  <threadedComment ref="R1" dT="2023-04-04T19:18:06.19" personId="{2C34BFD3-E92D-4573-B9E2-FDC126A6508B}" id="{2E10CEF8-4E02-47B7-BBB2-42C904D09B5E}">
    <text>Added formulas up here.  Including PABs, but less sure about this one</text>
  </threadedComment>
  <threadedComment ref="J26" dT="2022-05-10T13:52:00.05" personId="{73A5BFB7-A583-45C6-937A-2692193488E2}" id="{E1EBA81E-015B-47D4-A65C-DA8861918777}">
    <text>@Shannon Lee there were a series of CIP codes that moved from 51 to 01 in the 2020 re-classification. Determine whether to re-code? We didn't for the fall. It also saw a similar increase, and we didn't comment on it.</text>
    <mentions>
      <mention mentionpersonId="{9E1BA8D8-C5A9-4C2F-963C-49EA7AC954E4}" mentionId="{D39F997C-5601-4210-822C-67125E28F40B}" startIndex="0" length="12"/>
    </mentions>
  </threadedComment>
</ThreadedComments>
</file>

<file path=xl/threadedComments/threadedComment3.xml><?xml version="1.0" encoding="utf-8"?>
<ThreadedComments xmlns="http://schemas.microsoft.com/office/spreadsheetml/2018/threadedcomments" xmlns:x="http://schemas.openxmlformats.org/spreadsheetml/2006/main">
  <threadedComment ref="A1" dT="2023-04-03T17:58:48.88" personId="{2C34BFD3-E92D-4573-B9E2-FDC126A6508B}" id="{9B6DBE6E-E960-4033-A8C6-174C60A16CB9}">
    <text>Unsure on what years to use here, I was confused by what I was looking at compared to last year's table shell (Spring 2021 listed twice with different numbers in B and C before my edits)</text>
  </threadedComment>
  <threadedComment ref="A48" dT="2021-05-17T12:58:05.27" personId="{BB0FFF40-0073-47F4-8458-89097EB4E78A}" id="{80781FE6-2BC1-4750-90B7-4363114A15FC}">
    <text>Stay Informed:
Overall: -2.6% (+0.4% in 2020)
Pub 2yr:  -8.2% (+0.5% in 2020)
Pub 4yr: +0.9% (+0.5% in 2020)</text>
  </threadedComment>
  <threadedComment ref="M56" dT="2021-05-19T15:44:40.29" personId="{BB0FFF40-0073-47F4-8458-89097EB4E78A}" id="{633756D1-5CA7-405D-8EB4-0FE2782B9E05}">
    <text>We do not show the sector breakdown for Multi-State Institutions.</text>
  </threadedComment>
</ThreadedComments>
</file>

<file path=xl/threadedComments/threadedComment4.xml><?xml version="1.0" encoding="utf-8"?>
<ThreadedComments xmlns="http://schemas.microsoft.com/office/spreadsheetml/2018/threadedcomments" xmlns:x="http://schemas.openxmlformats.org/spreadsheetml/2006/main">
  <threadedComment ref="A5" dT="2021-05-18T13:05:43.79" personId="{BB0FFF40-0073-47F4-8458-89097EB4E78A}" id="{54613018-2D2A-4B81-91A3-3D24697B38C2}">
    <text>Fall 2020 Poppy: 
The public 2yr institution is the 4yr, primarily associate's, so leave it as it is, and suppress the public 2yr sector since it only has one institution of a small enrollment size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8.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6.xml"/><Relationship Id="rId1" Type="http://schemas.openxmlformats.org/officeDocument/2006/relationships/printerSettings" Target="../printerSettings/printerSettings6.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7.xml"/><Relationship Id="rId1" Type="http://schemas.openxmlformats.org/officeDocument/2006/relationships/printerSettings" Target="../printerSettings/printerSettings7.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83649-4817-46E1-ADAE-D5F5E767BF89}">
  <dimension ref="A1:K11"/>
  <sheetViews>
    <sheetView workbookViewId="0">
      <selection activeCell="B7" sqref="B7"/>
    </sheetView>
  </sheetViews>
  <sheetFormatPr defaultColWidth="8.88671875" defaultRowHeight="14.4" x14ac:dyDescent="0.3"/>
  <cols>
    <col min="2" max="2" width="30.77734375" customWidth="1"/>
    <col min="3" max="3" width="11.77734375" customWidth="1"/>
    <col min="4" max="4" width="11" customWidth="1"/>
    <col min="5" max="5" width="10.77734375" customWidth="1"/>
    <col min="6" max="6" width="10.33203125" customWidth="1"/>
    <col min="7" max="9" width="15.6640625" customWidth="1"/>
  </cols>
  <sheetData>
    <row r="1" spans="1:11" x14ac:dyDescent="0.3">
      <c r="A1" s="31" t="s">
        <v>0</v>
      </c>
    </row>
    <row r="2" spans="1:11" x14ac:dyDescent="0.3">
      <c r="C2" t="s">
        <v>1</v>
      </c>
      <c r="D2" t="s">
        <v>2</v>
      </c>
      <c r="E2" t="s">
        <v>3</v>
      </c>
      <c r="F2" t="s">
        <v>4</v>
      </c>
      <c r="G2" s="33"/>
      <c r="H2" s="33"/>
    </row>
    <row r="3" spans="1:11" x14ac:dyDescent="0.3">
      <c r="B3" t="s">
        <v>5</v>
      </c>
      <c r="C3" s="8">
        <v>-1.1958373958111945E-2</v>
      </c>
      <c r="D3" s="8">
        <v>-2.3844412182355668E-2</v>
      </c>
      <c r="E3" s="8">
        <v>-3.1487640849044318E-2</v>
      </c>
      <c r="F3" s="16">
        <v>-5.3832605879967632E-3</v>
      </c>
      <c r="G3" s="8"/>
      <c r="H3" s="8"/>
      <c r="I3" s="8"/>
      <c r="J3" s="8"/>
    </row>
    <row r="4" spans="1:11" x14ac:dyDescent="0.3">
      <c r="B4" t="s">
        <v>6</v>
      </c>
      <c r="C4" s="25">
        <v>-2.1857961997511222E-3</v>
      </c>
      <c r="D4" s="25">
        <v>-3.3885015658674522E-3</v>
      </c>
      <c r="E4" s="8">
        <v>-1.2325250462454251E-2</v>
      </c>
      <c r="F4" s="16">
        <v>-7.8992802121596872E-3</v>
      </c>
      <c r="G4" s="8"/>
      <c r="H4" s="8"/>
      <c r="I4" s="8"/>
      <c r="J4" s="8"/>
    </row>
    <row r="5" spans="1:11" x14ac:dyDescent="0.3">
      <c r="B5" t="s">
        <v>7</v>
      </c>
      <c r="C5" s="8">
        <v>-5.8964229773472709E-3</v>
      </c>
      <c r="D5" s="8">
        <v>-4.0633236081069057E-3</v>
      </c>
      <c r="E5" s="8">
        <v>-1.1509326955402077E-2</v>
      </c>
      <c r="F5" s="16">
        <v>-9.7495600995151088E-3</v>
      </c>
      <c r="G5" s="8"/>
      <c r="H5" s="8"/>
      <c r="I5" s="8"/>
      <c r="J5" s="8"/>
      <c r="K5" s="61"/>
    </row>
    <row r="6" spans="1:11" x14ac:dyDescent="0.3">
      <c r="B6" t="s">
        <v>8</v>
      </c>
      <c r="C6" s="8">
        <v>-1.5745369857010472E-2</v>
      </c>
      <c r="D6" s="25">
        <v>5.2487888876859179E-2</v>
      </c>
      <c r="E6" s="8">
        <v>7.786195079764191E-3</v>
      </c>
      <c r="F6" s="16">
        <v>1.4232168724153338E-2</v>
      </c>
      <c r="G6" s="8"/>
      <c r="H6" s="8"/>
      <c r="I6" s="8"/>
      <c r="J6" s="8"/>
    </row>
    <row r="7" spans="1:11" ht="28.8" x14ac:dyDescent="0.3">
      <c r="B7" s="145" t="s">
        <v>262</v>
      </c>
      <c r="C7" s="8">
        <v>-9.1093175607626087E-3</v>
      </c>
      <c r="D7" s="8">
        <v>-5.9950933465360734E-2</v>
      </c>
      <c r="E7" s="8">
        <v>-6.7053522117768272E-2</v>
      </c>
      <c r="F7" s="16">
        <v>-2.305219669010905E-2</v>
      </c>
      <c r="G7" s="8"/>
      <c r="H7" s="8"/>
      <c r="I7" s="8"/>
      <c r="J7" s="8"/>
    </row>
    <row r="8" spans="1:11" x14ac:dyDescent="0.3">
      <c r="B8" t="s">
        <v>10</v>
      </c>
      <c r="C8" s="25">
        <v>-3.0818397904404882E-2</v>
      </c>
      <c r="D8" s="25">
        <v>-0.10084424643599921</v>
      </c>
      <c r="E8" s="8">
        <v>-8.1671259467099078E-2</v>
      </c>
      <c r="F8" s="16">
        <v>5.3827038878997424E-3</v>
      </c>
      <c r="G8" s="8"/>
      <c r="H8" s="8"/>
      <c r="I8" s="8"/>
      <c r="J8" s="8"/>
    </row>
    <row r="10" spans="1:11" x14ac:dyDescent="0.3">
      <c r="F10" s="47"/>
    </row>
    <row r="11" spans="1:11" x14ac:dyDescent="0.3">
      <c r="F11" s="47"/>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FFCFD-E1DF-46A3-B4D6-DB719ABEAA39}">
  <dimension ref="A1:J55"/>
  <sheetViews>
    <sheetView zoomScale="80" zoomScaleNormal="80" workbookViewId="0">
      <pane ySplit="3" topLeftCell="A4" activePane="bottomLeft" state="frozen"/>
      <selection pane="bottomLeft" activeCell="O59" sqref="O59"/>
    </sheetView>
  </sheetViews>
  <sheetFormatPr defaultRowHeight="14.4" x14ac:dyDescent="0.3"/>
  <cols>
    <col min="1" max="1" width="15.33203125" customWidth="1"/>
    <col min="2" max="5" width="12.88671875" bestFit="1" customWidth="1"/>
    <col min="6" max="6" width="14.88671875" bestFit="1" customWidth="1"/>
    <col min="7" max="10" width="14" customWidth="1"/>
  </cols>
  <sheetData>
    <row r="1" spans="1:10" ht="18.600000000000001" thickBot="1" x14ac:dyDescent="0.4">
      <c r="A1" s="27" t="s">
        <v>54</v>
      </c>
      <c r="B1" s="27"/>
      <c r="C1" s="27"/>
      <c r="D1" s="27"/>
      <c r="E1" s="27"/>
      <c r="F1" s="27"/>
      <c r="G1" s="27"/>
      <c r="H1" s="27"/>
      <c r="I1" s="27"/>
      <c r="J1" s="27"/>
    </row>
    <row r="2" spans="1:10" ht="15" thickBot="1" x14ac:dyDescent="0.35">
      <c r="A2" s="159" t="s">
        <v>55</v>
      </c>
      <c r="B2" s="167" t="s">
        <v>22</v>
      </c>
      <c r="C2" s="170"/>
      <c r="D2" s="170"/>
      <c r="E2" s="170"/>
      <c r="F2" s="170"/>
      <c r="G2" s="171" t="s">
        <v>204</v>
      </c>
      <c r="H2" s="172"/>
      <c r="I2" s="172"/>
      <c r="J2" s="173"/>
    </row>
    <row r="3" spans="1:10" ht="15" thickBot="1" x14ac:dyDescent="0.35">
      <c r="A3" s="160"/>
      <c r="B3" s="82" t="s">
        <v>20</v>
      </c>
      <c r="C3" s="90" t="s">
        <v>1</v>
      </c>
      <c r="D3" s="90" t="s">
        <v>2</v>
      </c>
      <c r="E3" s="90" t="s">
        <v>3</v>
      </c>
      <c r="F3" s="82" t="s">
        <v>4</v>
      </c>
      <c r="G3" s="139" t="s">
        <v>1</v>
      </c>
      <c r="H3" s="90" t="s">
        <v>2</v>
      </c>
      <c r="I3" s="90" t="s">
        <v>3</v>
      </c>
      <c r="J3" s="82" t="s">
        <v>4</v>
      </c>
    </row>
    <row r="4" spans="1:10" x14ac:dyDescent="0.3">
      <c r="A4" s="108" t="s">
        <v>56</v>
      </c>
      <c r="B4" s="105">
        <v>253941.82932855561</v>
      </c>
      <c r="C4" s="103">
        <v>252211.85794512561</v>
      </c>
      <c r="D4" s="103">
        <v>242138.89665707329</v>
      </c>
      <c r="E4" s="103">
        <v>241795.32180650876</v>
      </c>
      <c r="F4" s="140">
        <v>241896.78689395616</v>
      </c>
      <c r="G4" s="141">
        <v>-6.81247113956851E-3</v>
      </c>
      <c r="H4" s="104">
        <v>-3.9938492068219533E-2</v>
      </c>
      <c r="I4" s="104">
        <v>-1.4189163959523743E-3</v>
      </c>
      <c r="J4" s="104">
        <v>4.1963213634299557E-4</v>
      </c>
    </row>
    <row r="5" spans="1:10" x14ac:dyDescent="0.3">
      <c r="A5" s="109" t="s">
        <v>57</v>
      </c>
      <c r="B5" s="106">
        <v>23152.746773417326</v>
      </c>
      <c r="C5" s="99">
        <v>20989.473215528029</v>
      </c>
      <c r="D5" s="99">
        <v>20612.358223523661</v>
      </c>
      <c r="E5" s="99">
        <v>19562.333235724735</v>
      </c>
      <c r="F5" s="106">
        <v>19384.605270863827</v>
      </c>
      <c r="G5" s="142">
        <v>-9.3434855875202061E-2</v>
      </c>
      <c r="H5" s="100">
        <v>-1.7966863109521891E-2</v>
      </c>
      <c r="I5" s="100">
        <v>-5.0941526263627357E-2</v>
      </c>
      <c r="J5" s="100">
        <v>-9.0852130325814739E-3</v>
      </c>
    </row>
    <row r="6" spans="1:10" x14ac:dyDescent="0.3">
      <c r="A6" s="109" t="s">
        <v>58</v>
      </c>
      <c r="B6" s="106">
        <v>435766.5943126771</v>
      </c>
      <c r="C6" s="99">
        <v>456036.07406339928</v>
      </c>
      <c r="D6" s="99">
        <v>450243.95339337288</v>
      </c>
      <c r="E6" s="99">
        <v>459100.03814039117</v>
      </c>
      <c r="F6" s="106">
        <v>456751.1847015121</v>
      </c>
      <c r="G6" s="142">
        <v>4.6514533273696035E-2</v>
      </c>
      <c r="H6" s="100">
        <v>-1.2701014238669983E-2</v>
      </c>
      <c r="I6" s="100">
        <v>1.9669525110270314E-2</v>
      </c>
      <c r="J6" s="100">
        <v>-5.1162126851332923E-3</v>
      </c>
    </row>
    <row r="7" spans="1:10" x14ac:dyDescent="0.3">
      <c r="A7" s="109" t="s">
        <v>59</v>
      </c>
      <c r="B7" s="106">
        <v>141367.79620298723</v>
      </c>
      <c r="C7" s="99">
        <v>137818.03212919965</v>
      </c>
      <c r="D7" s="99">
        <v>129646.60719572364</v>
      </c>
      <c r="E7" s="99">
        <v>120926.62635690786</v>
      </c>
      <c r="F7" s="106">
        <v>120239.00396792759</v>
      </c>
      <c r="G7" s="142">
        <v>-2.5110132357800463E-2</v>
      </c>
      <c r="H7" s="100">
        <v>-5.9291406263990099E-2</v>
      </c>
      <c r="I7" s="100">
        <v>-6.7259614635741927E-2</v>
      </c>
      <c r="J7" s="100">
        <v>-5.6862777842721091E-3</v>
      </c>
    </row>
    <row r="8" spans="1:10" x14ac:dyDescent="0.3">
      <c r="A8" s="109" t="s">
        <v>60</v>
      </c>
      <c r="B8" s="106">
        <v>2440005.6113295378</v>
      </c>
      <c r="C8" s="99">
        <v>2424322.1288947766</v>
      </c>
      <c r="D8" s="99">
        <v>2286083.8759672451</v>
      </c>
      <c r="E8" s="99">
        <v>2121221.7746356037</v>
      </c>
      <c r="F8" s="106">
        <v>2164387.1400712975</v>
      </c>
      <c r="G8" s="142">
        <v>-6.4276419537475649E-3</v>
      </c>
      <c r="H8" s="100">
        <v>-5.7021404573225132E-2</v>
      </c>
      <c r="I8" s="100">
        <v>-7.2115508562382913E-2</v>
      </c>
      <c r="J8" s="100">
        <v>2.0349293954946779E-2</v>
      </c>
    </row>
    <row r="9" spans="1:10" x14ac:dyDescent="0.3">
      <c r="A9" s="109" t="s">
        <v>61</v>
      </c>
      <c r="B9" s="106">
        <v>291480.06154427846</v>
      </c>
      <c r="C9" s="99">
        <v>286966.73569996766</v>
      </c>
      <c r="D9" s="99">
        <v>274202.52178930264</v>
      </c>
      <c r="E9" s="99">
        <v>272001.9519978778</v>
      </c>
      <c r="F9" s="106">
        <v>270037.2337699373</v>
      </c>
      <c r="G9" s="142">
        <v>-1.5484166636986929E-2</v>
      </c>
      <c r="H9" s="100">
        <v>-4.447976828927791E-2</v>
      </c>
      <c r="I9" s="100">
        <v>-8.025344832954362E-3</v>
      </c>
      <c r="J9" s="100">
        <v>-7.2231769423324321E-3</v>
      </c>
    </row>
    <row r="10" spans="1:10" x14ac:dyDescent="0.3">
      <c r="A10" s="109" t="s">
        <v>62</v>
      </c>
      <c r="B10" s="106">
        <v>187486.08760768946</v>
      </c>
      <c r="C10" s="99">
        <v>171418.36536879945</v>
      </c>
      <c r="D10" s="99">
        <v>161517.42864465067</v>
      </c>
      <c r="E10" s="99">
        <v>158025.89864530627</v>
      </c>
      <c r="F10" s="106">
        <v>159103.01894664069</v>
      </c>
      <c r="G10" s="142">
        <v>-8.5700877563306799E-2</v>
      </c>
      <c r="H10" s="100">
        <v>-5.7758902920625355E-2</v>
      </c>
      <c r="I10" s="100">
        <v>-2.1617047947351864E-2</v>
      </c>
      <c r="J10" s="100">
        <v>6.8160998328004041E-3</v>
      </c>
    </row>
    <row r="11" spans="1:10" x14ac:dyDescent="0.3">
      <c r="A11" s="109" t="s">
        <v>63</v>
      </c>
      <c r="B11" s="106">
        <v>57573.327765570262</v>
      </c>
      <c r="C11" s="99">
        <v>56843.742136602428</v>
      </c>
      <c r="D11" s="99">
        <v>52978.714725996157</v>
      </c>
      <c r="E11" s="99">
        <v>51287.991520014577</v>
      </c>
      <c r="F11" s="106">
        <v>52171.616321692338</v>
      </c>
      <c r="G11" s="142">
        <v>-1.2672285193216504E-2</v>
      </c>
      <c r="H11" s="100">
        <v>-6.7993894584176706E-2</v>
      </c>
      <c r="I11" s="100">
        <v>-3.1913254497130339E-2</v>
      </c>
      <c r="J11" s="100">
        <v>1.7228687953844579E-2</v>
      </c>
    </row>
    <row r="12" spans="1:10" x14ac:dyDescent="0.3">
      <c r="A12" s="109" t="s">
        <v>235</v>
      </c>
      <c r="B12" s="106">
        <v>79840.867437900015</v>
      </c>
      <c r="C12" s="99">
        <v>78978.802016401023</v>
      </c>
      <c r="D12" s="99">
        <v>78428.257705923694</v>
      </c>
      <c r="E12" s="99">
        <v>79645.849698451289</v>
      </c>
      <c r="F12" s="106">
        <v>79934.359482927583</v>
      </c>
      <c r="G12" s="142">
        <v>-1.0797295284517117E-2</v>
      </c>
      <c r="H12" s="100">
        <v>-6.9707857858238853E-3</v>
      </c>
      <c r="I12" s="100">
        <v>1.5524914465052886E-2</v>
      </c>
      <c r="J12" s="100">
        <v>3.6224082682101422E-3</v>
      </c>
    </row>
    <row r="13" spans="1:10" x14ac:dyDescent="0.3">
      <c r="A13" s="109" t="s">
        <v>65</v>
      </c>
      <c r="B13" s="106">
        <v>898829.19485670584</v>
      </c>
      <c r="C13" s="99">
        <v>882699.33841983916</v>
      </c>
      <c r="D13" s="99">
        <v>894357.64510579372</v>
      </c>
      <c r="E13" s="99">
        <v>868458.5653881334</v>
      </c>
      <c r="F13" s="106">
        <v>856732.20365354512</v>
      </c>
      <c r="G13" s="142">
        <v>-1.7945407791786439E-2</v>
      </c>
      <c r="H13" s="100">
        <v>1.3207562505739068E-2</v>
      </c>
      <c r="I13" s="100">
        <v>-2.8958303045082956E-2</v>
      </c>
      <c r="J13" s="100">
        <v>-1.350249994868491E-2</v>
      </c>
    </row>
    <row r="14" spans="1:10" x14ac:dyDescent="0.3">
      <c r="A14" s="109" t="s">
        <v>66</v>
      </c>
      <c r="B14" s="106">
        <v>488094.66373158159</v>
      </c>
      <c r="C14" s="99">
        <v>490156.37613567768</v>
      </c>
      <c r="D14" s="99">
        <v>483455.76200129738</v>
      </c>
      <c r="E14" s="99">
        <v>480327.34230867686</v>
      </c>
      <c r="F14" s="106">
        <v>479460.17688858573</v>
      </c>
      <c r="G14" s="142">
        <v>4.2240011155498802E-3</v>
      </c>
      <c r="H14" s="100">
        <v>-1.3670360033275486E-2</v>
      </c>
      <c r="I14" s="100">
        <v>-6.4709533705218369E-3</v>
      </c>
      <c r="J14" s="100">
        <v>-1.8053634338680569E-3</v>
      </c>
    </row>
    <row r="15" spans="1:10" x14ac:dyDescent="0.3">
      <c r="A15" s="109" t="s">
        <v>67</v>
      </c>
      <c r="B15" s="106">
        <v>50792.333193065133</v>
      </c>
      <c r="C15" s="99">
        <v>50949.173896158703</v>
      </c>
      <c r="D15" s="99">
        <v>50198.371506407049</v>
      </c>
      <c r="E15" s="99">
        <v>48523.074025493581</v>
      </c>
      <c r="F15" s="106">
        <v>49936.98473077055</v>
      </c>
      <c r="G15" s="142">
        <v>3.0878814426069656E-3</v>
      </c>
      <c r="H15" s="100">
        <v>-1.4736301540077767E-2</v>
      </c>
      <c r="I15" s="100">
        <v>-3.3373542420587099E-2</v>
      </c>
      <c r="J15" s="100">
        <v>2.9138935108153241E-2</v>
      </c>
    </row>
    <row r="16" spans="1:10" x14ac:dyDescent="0.3">
      <c r="A16" s="109" t="s">
        <v>68</v>
      </c>
      <c r="B16" s="106">
        <v>114974.07089155</v>
      </c>
      <c r="C16" s="99">
        <v>116171.9015435961</v>
      </c>
      <c r="D16" s="99">
        <v>117563.31250996017</v>
      </c>
      <c r="E16" s="99">
        <v>118689.11031872513</v>
      </c>
      <c r="F16" s="106">
        <v>119390.60744223109</v>
      </c>
      <c r="G16" s="142">
        <v>1.0418267725563757E-2</v>
      </c>
      <c r="H16" s="100">
        <v>1.1977173033032473E-2</v>
      </c>
      <c r="I16" s="100">
        <v>9.576098059244309E-3</v>
      </c>
      <c r="J16" s="100">
        <v>5.9103747734075007E-3</v>
      </c>
    </row>
    <row r="17" spans="1:10" x14ac:dyDescent="0.3">
      <c r="A17" s="109" t="s">
        <v>69</v>
      </c>
      <c r="B17" s="106">
        <v>646802.61986731167</v>
      </c>
      <c r="C17" s="99">
        <v>629695.60328882607</v>
      </c>
      <c r="D17" s="99">
        <v>591316.08301541058</v>
      </c>
      <c r="E17" s="99">
        <v>580892.65723142459</v>
      </c>
      <c r="F17" s="106">
        <v>564498.00243242062</v>
      </c>
      <c r="G17" s="142">
        <v>-2.6448588878621115E-2</v>
      </c>
      <c r="H17" s="100">
        <v>-6.0949322296302788E-2</v>
      </c>
      <c r="I17" s="100">
        <v>-1.7627502588517197E-2</v>
      </c>
      <c r="J17" s="100">
        <v>-2.8223208875013284E-2</v>
      </c>
    </row>
    <row r="18" spans="1:10" x14ac:dyDescent="0.3">
      <c r="A18" s="109" t="s">
        <v>70</v>
      </c>
      <c r="B18" s="106">
        <v>348528.365598567</v>
      </c>
      <c r="C18" s="99">
        <v>340727.18937046017</v>
      </c>
      <c r="D18" s="99">
        <v>329379.73345809185</v>
      </c>
      <c r="E18" s="99">
        <v>320266.77852435625</v>
      </c>
      <c r="F18" s="106">
        <v>323391.16121521097</v>
      </c>
      <c r="G18" s="142">
        <v>-2.2383188853822511E-2</v>
      </c>
      <c r="H18" s="100">
        <v>-3.3303640761203401E-2</v>
      </c>
      <c r="I18" s="100">
        <v>-2.7667017755040657E-2</v>
      </c>
      <c r="J18" s="100">
        <v>9.7555628630932034E-3</v>
      </c>
    </row>
    <row r="19" spans="1:10" x14ac:dyDescent="0.3">
      <c r="A19" s="109" t="s">
        <v>71</v>
      </c>
      <c r="B19" s="106">
        <v>197401.25453162807</v>
      </c>
      <c r="C19" s="99">
        <v>190560.08510329964</v>
      </c>
      <c r="D19" s="99">
        <v>180359.79612385077</v>
      </c>
      <c r="E19" s="99">
        <v>174459.32658460713</v>
      </c>
      <c r="F19" s="106">
        <v>172143.76163512366</v>
      </c>
      <c r="G19" s="142">
        <v>-3.4656159833231115E-2</v>
      </c>
      <c r="H19" s="100">
        <v>-5.352794093222335E-2</v>
      </c>
      <c r="I19" s="100">
        <v>-3.271499339682038E-2</v>
      </c>
      <c r="J19" s="100">
        <v>-1.3272806876051368E-2</v>
      </c>
    </row>
    <row r="20" spans="1:10" x14ac:dyDescent="0.3">
      <c r="A20" s="109" t="s">
        <v>72</v>
      </c>
      <c r="B20" s="106">
        <v>177842.38315081559</v>
      </c>
      <c r="C20" s="99">
        <v>175031.87225023794</v>
      </c>
      <c r="D20" s="99">
        <v>163722.26896405904</v>
      </c>
      <c r="E20" s="99">
        <v>150343.70272336417</v>
      </c>
      <c r="F20" s="106">
        <v>158473.16573863736</v>
      </c>
      <c r="G20" s="142">
        <v>-1.5803380784625731E-2</v>
      </c>
      <c r="H20" s="100">
        <v>-6.4614536431455649E-2</v>
      </c>
      <c r="I20" s="100">
        <v>-8.1715006305170257E-2</v>
      </c>
      <c r="J20" s="100">
        <v>5.4072520950422476E-2</v>
      </c>
    </row>
    <row r="21" spans="1:10" x14ac:dyDescent="0.3">
      <c r="A21" s="109" t="s">
        <v>73</v>
      </c>
      <c r="B21" s="106">
        <v>222885.74421643885</v>
      </c>
      <c r="C21" s="99">
        <v>228607.86050274907</v>
      </c>
      <c r="D21" s="99">
        <v>221377.28227758224</v>
      </c>
      <c r="E21" s="99">
        <v>220104.06196150233</v>
      </c>
      <c r="F21" s="106">
        <v>223427.51926086663</v>
      </c>
      <c r="G21" s="142">
        <v>2.5672867981873404E-2</v>
      </c>
      <c r="H21" s="100">
        <v>-3.162873843998848E-2</v>
      </c>
      <c r="I21" s="100">
        <v>-5.7513594122247103E-3</v>
      </c>
      <c r="J21" s="100">
        <v>1.509948189845578E-2</v>
      </c>
    </row>
    <row r="22" spans="1:10" x14ac:dyDescent="0.3">
      <c r="A22" s="109" t="s">
        <v>74</v>
      </c>
      <c r="B22" s="106">
        <v>212735.99476723807</v>
      </c>
      <c r="C22" s="99">
        <v>212932.25257900148</v>
      </c>
      <c r="D22" s="99">
        <v>205384.36207944839</v>
      </c>
      <c r="E22" s="99">
        <v>197944.52235360153</v>
      </c>
      <c r="F22" s="106">
        <v>196074.77183807624</v>
      </c>
      <c r="G22" s="142">
        <v>9.2254163183880245E-4</v>
      </c>
      <c r="H22" s="100">
        <v>-3.5447380132104245E-2</v>
      </c>
      <c r="I22" s="100">
        <v>-3.622398341587918E-2</v>
      </c>
      <c r="J22" s="100">
        <v>-9.445831050506337E-3</v>
      </c>
    </row>
    <row r="23" spans="1:10" x14ac:dyDescent="0.3">
      <c r="A23" s="109" t="s">
        <v>75</v>
      </c>
      <c r="B23" s="106">
        <v>67424.090866390557</v>
      </c>
      <c r="C23" s="99">
        <v>66356.713020025243</v>
      </c>
      <c r="D23" s="99">
        <v>64726.603117541323</v>
      </c>
      <c r="E23" s="99">
        <v>63258.764917346845</v>
      </c>
      <c r="F23" s="106">
        <v>66849.40084568465</v>
      </c>
      <c r="G23" s="142">
        <v>-1.5830808137709429E-2</v>
      </c>
      <c r="H23" s="100">
        <v>-2.4565862718245013E-2</v>
      </c>
      <c r="I23" s="100">
        <v>-2.2677510165780457E-2</v>
      </c>
      <c r="J23" s="100">
        <v>5.6761081773083699E-2</v>
      </c>
    </row>
    <row r="24" spans="1:10" x14ac:dyDescent="0.3">
      <c r="A24" s="109" t="s">
        <v>76</v>
      </c>
      <c r="B24" s="106">
        <v>334653.8732551937</v>
      </c>
      <c r="C24" s="99">
        <v>328932.66050082701</v>
      </c>
      <c r="D24" s="99">
        <v>330666.19935110764</v>
      </c>
      <c r="E24" s="99">
        <v>311302.23939945648</v>
      </c>
      <c r="F24" s="106">
        <v>308270.12763972237</v>
      </c>
      <c r="G24" s="142">
        <v>-1.7095910765102418E-2</v>
      </c>
      <c r="H24" s="100">
        <v>5.2701937461643311E-3</v>
      </c>
      <c r="I24" s="100">
        <v>-5.8560445517717219E-2</v>
      </c>
      <c r="J24" s="100">
        <v>-9.7400897776497297E-3</v>
      </c>
    </row>
    <row r="25" spans="1:10" x14ac:dyDescent="0.3">
      <c r="A25" s="109" t="s">
        <v>77</v>
      </c>
      <c r="B25" s="106">
        <v>462876.82604799059</v>
      </c>
      <c r="C25" s="99">
        <v>457691.96743018128</v>
      </c>
      <c r="D25" s="99">
        <v>440661.28551504039</v>
      </c>
      <c r="E25" s="99">
        <v>422259.22702578019</v>
      </c>
      <c r="F25" s="106">
        <v>426736.60613718192</v>
      </c>
      <c r="G25" s="142">
        <v>-1.1201378695229303E-2</v>
      </c>
      <c r="H25" s="100">
        <v>-3.7209920922937845E-2</v>
      </c>
      <c r="I25" s="100">
        <v>-4.1760098048441163E-2</v>
      </c>
      <c r="J25" s="100">
        <v>1.0603389635647664E-2</v>
      </c>
    </row>
    <row r="26" spans="1:10" x14ac:dyDescent="0.3">
      <c r="A26" s="109" t="s">
        <v>78</v>
      </c>
      <c r="B26" s="106">
        <v>492338.84567462589</v>
      </c>
      <c r="C26" s="99">
        <v>481282.67670930031</v>
      </c>
      <c r="D26" s="99">
        <v>449577.09114531311</v>
      </c>
      <c r="E26" s="99">
        <v>426667.0794649219</v>
      </c>
      <c r="F26" s="106">
        <v>417216.10725945968</v>
      </c>
      <c r="G26" s="142">
        <v>-2.2456422162212109E-2</v>
      </c>
      <c r="H26" s="100">
        <v>-6.5877263193367952E-2</v>
      </c>
      <c r="I26" s="100">
        <v>-5.0959028232571146E-2</v>
      </c>
      <c r="J26" s="100">
        <v>-2.2150694675845517E-2</v>
      </c>
    </row>
    <row r="27" spans="1:10" x14ac:dyDescent="0.3">
      <c r="A27" s="109" t="s">
        <v>79</v>
      </c>
      <c r="B27" s="106">
        <v>281818.43569336069</v>
      </c>
      <c r="C27" s="99">
        <v>279017.71472677693</v>
      </c>
      <c r="D27" s="99">
        <v>265702.12143553636</v>
      </c>
      <c r="E27" s="99">
        <v>256951.10041177677</v>
      </c>
      <c r="F27" s="106">
        <v>250939.04838200539</v>
      </c>
      <c r="G27" s="142">
        <v>-9.9380331868392791E-3</v>
      </c>
      <c r="H27" s="100">
        <v>-4.772311071459967E-2</v>
      </c>
      <c r="I27" s="100">
        <v>-3.2935457859649575E-2</v>
      </c>
      <c r="J27" s="100">
        <v>-2.3397650448419016E-2</v>
      </c>
    </row>
    <row r="28" spans="1:10" x14ac:dyDescent="0.3">
      <c r="A28" s="109" t="s">
        <v>80</v>
      </c>
      <c r="B28" s="106">
        <v>151950.07016803167</v>
      </c>
      <c r="C28" s="99">
        <v>151820.05327534655</v>
      </c>
      <c r="D28" s="99">
        <v>145125.67685134598</v>
      </c>
      <c r="E28" s="99">
        <v>137360.89393111679</v>
      </c>
      <c r="F28" s="106">
        <v>128058.78821795635</v>
      </c>
      <c r="G28" s="142">
        <v>-8.5565536456377878E-4</v>
      </c>
      <c r="H28" s="100">
        <v>-4.4094151461397502E-2</v>
      </c>
      <c r="I28" s="100">
        <v>-5.3503853271828383E-2</v>
      </c>
      <c r="J28" s="100">
        <v>-6.7720189108737339E-2</v>
      </c>
    </row>
    <row r="29" spans="1:10" x14ac:dyDescent="0.3">
      <c r="A29" s="109" t="s">
        <v>81</v>
      </c>
      <c r="B29" s="106">
        <v>318040.40864601271</v>
      </c>
      <c r="C29" s="99">
        <v>303325.66868476453</v>
      </c>
      <c r="D29" s="99">
        <v>292987.93890768202</v>
      </c>
      <c r="E29" s="99">
        <v>289998.28707177576</v>
      </c>
      <c r="F29" s="106">
        <v>277386.98025708849</v>
      </c>
      <c r="G29" s="142">
        <v>-4.6266887984118044E-2</v>
      </c>
      <c r="H29" s="100">
        <v>-3.4081289005007176E-2</v>
      </c>
      <c r="I29" s="100">
        <v>-1.0204009922907709E-2</v>
      </c>
      <c r="J29" s="100">
        <v>-4.3487521743760915E-2</v>
      </c>
    </row>
    <row r="30" spans="1:10" x14ac:dyDescent="0.3">
      <c r="A30" s="109" t="s">
        <v>82</v>
      </c>
      <c r="B30" s="106">
        <v>46856.716773876433</v>
      </c>
      <c r="C30" s="99">
        <v>44973.432672408024</v>
      </c>
      <c r="D30" s="99">
        <v>43534.919508105071</v>
      </c>
      <c r="E30" s="99">
        <v>44702.061981338935</v>
      </c>
      <c r="F30" s="106">
        <v>44987.026637141491</v>
      </c>
      <c r="G30" s="142">
        <v>-4.0192404230045775E-2</v>
      </c>
      <c r="H30" s="100">
        <v>-3.1985843170594941E-2</v>
      </c>
      <c r="I30" s="100">
        <v>2.6809340327746956E-2</v>
      </c>
      <c r="J30" s="100">
        <v>6.3747541650653883E-3</v>
      </c>
    </row>
    <row r="31" spans="1:10" x14ac:dyDescent="0.3">
      <c r="A31" s="109" t="s">
        <v>83</v>
      </c>
      <c r="B31" s="106">
        <v>123972.21161949898</v>
      </c>
      <c r="C31" s="99">
        <v>112458.03420542955</v>
      </c>
      <c r="D31" s="99">
        <v>114247.58669749687</v>
      </c>
      <c r="E31" s="99">
        <v>112124.31202376449</v>
      </c>
      <c r="F31" s="106">
        <v>111298.81645080069</v>
      </c>
      <c r="G31" s="142">
        <v>-9.2877083208043887E-2</v>
      </c>
      <c r="H31" s="100">
        <v>1.5913069303686189E-2</v>
      </c>
      <c r="I31" s="100">
        <v>-1.858485360705564E-2</v>
      </c>
      <c r="J31" s="100">
        <v>-7.3623245312652852E-3</v>
      </c>
    </row>
    <row r="32" spans="1:10" x14ac:dyDescent="0.3">
      <c r="A32" s="109" t="s">
        <v>84</v>
      </c>
      <c r="B32" s="106">
        <v>107359.69554638554</v>
      </c>
      <c r="C32" s="99">
        <v>109720.42635042708</v>
      </c>
      <c r="D32" s="99">
        <v>104831.36603406142</v>
      </c>
      <c r="E32" s="99">
        <v>101741.36301927775</v>
      </c>
      <c r="F32" s="106">
        <v>102560.48685947548</v>
      </c>
      <c r="G32" s="142">
        <v>2.1988985643327963E-2</v>
      </c>
      <c r="H32" s="100">
        <v>-4.4559253723193692E-2</v>
      </c>
      <c r="I32" s="100">
        <v>-2.9475939613146651E-2</v>
      </c>
      <c r="J32" s="100">
        <v>8.0510405590155099E-3</v>
      </c>
    </row>
    <row r="33" spans="1:10" x14ac:dyDescent="0.3">
      <c r="A33" s="109" t="s">
        <v>85</v>
      </c>
      <c r="B33" s="106">
        <v>53890.560781158587</v>
      </c>
      <c r="C33" s="99">
        <v>52523.437111303771</v>
      </c>
      <c r="D33" s="99">
        <v>50633.573517732992</v>
      </c>
      <c r="E33" s="99">
        <v>48219.244116450718</v>
      </c>
      <c r="F33" s="106">
        <v>47013.084548782637</v>
      </c>
      <c r="G33" s="142">
        <v>-2.5368518160471476E-2</v>
      </c>
      <c r="H33" s="100">
        <v>-3.5981338950951014E-2</v>
      </c>
      <c r="I33" s="100">
        <v>-4.7682382133995005E-2</v>
      </c>
      <c r="J33" s="100">
        <v>-2.5014070414608236E-2</v>
      </c>
    </row>
    <row r="34" spans="1:10" x14ac:dyDescent="0.3">
      <c r="A34" s="109" t="s">
        <v>86</v>
      </c>
      <c r="B34" s="106">
        <v>372472.51227115799</v>
      </c>
      <c r="C34" s="99">
        <v>366691.69802007411</v>
      </c>
      <c r="D34" s="99">
        <v>346008.5127640072</v>
      </c>
      <c r="E34" s="99">
        <v>328462.03437116317</v>
      </c>
      <c r="F34" s="106">
        <v>331113.74630686792</v>
      </c>
      <c r="G34" s="142">
        <v>-1.5520109701076312E-2</v>
      </c>
      <c r="H34" s="100">
        <v>-5.6404836454559293E-2</v>
      </c>
      <c r="I34" s="100">
        <v>-5.0711117633141845E-2</v>
      </c>
      <c r="J34" s="100">
        <v>8.0731154843554087E-3</v>
      </c>
    </row>
    <row r="35" spans="1:10" x14ac:dyDescent="0.3">
      <c r="A35" s="109" t="s">
        <v>87</v>
      </c>
      <c r="B35" s="106">
        <v>106052.1575792178</v>
      </c>
      <c r="C35" s="99">
        <v>104240.77277820877</v>
      </c>
      <c r="D35" s="99">
        <v>91953.427910288388</v>
      </c>
      <c r="E35" s="99">
        <v>87435.906250000044</v>
      </c>
      <c r="F35" s="106">
        <v>91385.959198113254</v>
      </c>
      <c r="G35" s="142">
        <v>-1.7080131534862764E-2</v>
      </c>
      <c r="H35" s="100">
        <v>-0.11787465250343021</v>
      </c>
      <c r="I35" s="100">
        <v>-4.9128365988658218E-2</v>
      </c>
      <c r="J35" s="100">
        <v>4.517655409002197E-2</v>
      </c>
    </row>
    <row r="36" spans="1:10" x14ac:dyDescent="0.3">
      <c r="A36" s="109" t="s">
        <v>88</v>
      </c>
      <c r="B36" s="106">
        <v>1107114.2210014071</v>
      </c>
      <c r="C36" s="99">
        <v>1084869.8109956468</v>
      </c>
      <c r="D36" s="99">
        <v>1025911.1753467654</v>
      </c>
      <c r="E36" s="99">
        <v>994345.79179224046</v>
      </c>
      <c r="F36" s="106">
        <v>974802.6471823894</v>
      </c>
      <c r="G36" s="142">
        <v>-2.0092244850436369E-2</v>
      </c>
      <c r="H36" s="100">
        <v>-5.434627736094122E-2</v>
      </c>
      <c r="I36" s="100">
        <v>-3.0768144760540017E-2</v>
      </c>
      <c r="J36" s="100">
        <v>-1.9654273967033009E-2</v>
      </c>
    </row>
    <row r="37" spans="1:10" x14ac:dyDescent="0.3">
      <c r="A37" s="109" t="s">
        <v>89</v>
      </c>
      <c r="B37" s="106">
        <v>513357.77555303322</v>
      </c>
      <c r="C37" s="99">
        <v>525163.28098225791</v>
      </c>
      <c r="D37" s="99">
        <v>509338.0201064017</v>
      </c>
      <c r="E37" s="99">
        <v>507732.50538508751</v>
      </c>
      <c r="F37" s="106">
        <v>492007.07998425059</v>
      </c>
      <c r="G37" s="142">
        <v>2.299664287057257E-2</v>
      </c>
      <c r="H37" s="100">
        <v>-3.0133982037466311E-2</v>
      </c>
      <c r="I37" s="100">
        <v>-3.1521595834899108E-3</v>
      </c>
      <c r="J37" s="100">
        <v>-3.0971870490958731E-2</v>
      </c>
    </row>
    <row r="38" spans="1:10" x14ac:dyDescent="0.3">
      <c r="A38" s="109" t="s">
        <v>90</v>
      </c>
      <c r="B38" s="106">
        <v>47712</v>
      </c>
      <c r="C38" s="99">
        <v>47617</v>
      </c>
      <c r="D38" s="99">
        <v>46875</v>
      </c>
      <c r="E38" s="99">
        <v>46889</v>
      </c>
      <c r="F38" s="106">
        <v>47376</v>
      </c>
      <c r="G38" s="142">
        <v>-1.9911133467471753E-3</v>
      </c>
      <c r="H38" s="100">
        <v>-1.5582670054812398E-2</v>
      </c>
      <c r="I38" s="100">
        <v>2.986666666666693E-4</v>
      </c>
      <c r="J38" s="100">
        <v>1.0386231312248029E-2</v>
      </c>
    </row>
    <row r="39" spans="1:10" x14ac:dyDescent="0.3">
      <c r="A39" s="109" t="s">
        <v>91</v>
      </c>
      <c r="B39" s="106">
        <v>576493.00506900938</v>
      </c>
      <c r="C39" s="99">
        <v>568868.08171754947</v>
      </c>
      <c r="D39" s="99">
        <v>549369.78678270569</v>
      </c>
      <c r="E39" s="99">
        <v>523605.28518370067</v>
      </c>
      <c r="F39" s="106">
        <v>518511.22877383244</v>
      </c>
      <c r="G39" s="142">
        <v>-1.3226393528481983E-2</v>
      </c>
      <c r="H39" s="100">
        <v>-3.4275600198861111E-2</v>
      </c>
      <c r="I39" s="100">
        <v>-4.6898286398111888E-2</v>
      </c>
      <c r="J39" s="100">
        <v>-9.728810143849187E-3</v>
      </c>
    </row>
    <row r="40" spans="1:10" x14ac:dyDescent="0.3">
      <c r="A40" s="109" t="s">
        <v>92</v>
      </c>
      <c r="B40" s="106">
        <v>174000.14009700634</v>
      </c>
      <c r="C40" s="99">
        <v>172697.67818974907</v>
      </c>
      <c r="D40" s="99">
        <v>166332.11862713174</v>
      </c>
      <c r="E40" s="99">
        <v>157423.4845120075</v>
      </c>
      <c r="F40" s="106">
        <v>160315.40523638975</v>
      </c>
      <c r="G40" s="142">
        <v>-7.4854072331845822E-3</v>
      </c>
      <c r="H40" s="100">
        <v>-3.6859554971105379E-2</v>
      </c>
      <c r="I40" s="100">
        <v>-5.3559313671070363E-2</v>
      </c>
      <c r="J40" s="100">
        <v>1.8370325960874512E-2</v>
      </c>
    </row>
    <row r="41" spans="1:10" x14ac:dyDescent="0.3">
      <c r="A41" s="109" t="s">
        <v>93</v>
      </c>
      <c r="B41" s="106">
        <v>235653.54798030021</v>
      </c>
      <c r="C41" s="99">
        <v>219114.61461652751</v>
      </c>
      <c r="D41" s="99">
        <v>203620.88042608884</v>
      </c>
      <c r="E41" s="99">
        <v>202445.49181394349</v>
      </c>
      <c r="F41" s="106">
        <v>200193.93906538011</v>
      </c>
      <c r="G41" s="142">
        <v>-7.0183256333383515E-2</v>
      </c>
      <c r="H41" s="100">
        <v>-7.0710637980740176E-2</v>
      </c>
      <c r="I41" s="100">
        <v>-5.772436548185933E-3</v>
      </c>
      <c r="J41" s="100">
        <v>-1.1121772722075041E-2</v>
      </c>
    </row>
    <row r="42" spans="1:10" x14ac:dyDescent="0.3">
      <c r="A42" s="109" t="s">
        <v>94</v>
      </c>
      <c r="B42" s="106">
        <v>661908.10423482815</v>
      </c>
      <c r="C42" s="99">
        <v>644871.85025671788</v>
      </c>
      <c r="D42" s="99">
        <v>622368.52169818676</v>
      </c>
      <c r="E42" s="99">
        <v>601672.17643606034</v>
      </c>
      <c r="F42" s="106">
        <v>585758.06559165963</v>
      </c>
      <c r="G42" s="142">
        <v>-2.5738095468409994E-2</v>
      </c>
      <c r="H42" s="100">
        <v>-3.4895814648402967E-2</v>
      </c>
      <c r="I42" s="100">
        <v>-3.3254164599544112E-2</v>
      </c>
      <c r="J42" s="100">
        <v>-2.644980351038706E-2</v>
      </c>
    </row>
    <row r="43" spans="1:10" x14ac:dyDescent="0.3">
      <c r="A43" s="109" t="s">
        <v>95</v>
      </c>
      <c r="B43" s="106">
        <v>67969.670617207928</v>
      </c>
      <c r="C43" s="99">
        <v>67326</v>
      </c>
      <c r="D43" s="99">
        <v>64221</v>
      </c>
      <c r="E43" s="99">
        <v>63138</v>
      </c>
      <c r="F43" s="106">
        <v>63666</v>
      </c>
      <c r="G43" s="142">
        <v>-9.4699681690817439E-3</v>
      </c>
      <c r="H43" s="100">
        <v>-4.6118884234916724E-2</v>
      </c>
      <c r="I43" s="100">
        <v>-1.6863642733685236E-2</v>
      </c>
      <c r="J43" s="100">
        <v>8.3626342297824507E-3</v>
      </c>
    </row>
    <row r="44" spans="1:10" x14ac:dyDescent="0.3">
      <c r="A44" s="109" t="s">
        <v>96</v>
      </c>
      <c r="B44" s="106">
        <v>215590.83147681135</v>
      </c>
      <c r="C44" s="99">
        <v>218135.54537644226</v>
      </c>
      <c r="D44" s="99">
        <v>211088.7252531852</v>
      </c>
      <c r="E44" s="99">
        <v>216120.36237830771</v>
      </c>
      <c r="F44" s="106">
        <v>219085.48828487418</v>
      </c>
      <c r="G44" s="142">
        <v>1.1803442113931473E-2</v>
      </c>
      <c r="H44" s="100">
        <v>-3.2304776881255992E-2</v>
      </c>
      <c r="I44" s="100">
        <v>2.3836598184424185E-2</v>
      </c>
      <c r="J44" s="100">
        <v>1.3719789629892398E-2</v>
      </c>
    </row>
    <row r="45" spans="1:10" x14ac:dyDescent="0.3">
      <c r="A45" s="109" t="s">
        <v>97</v>
      </c>
      <c r="B45" s="106">
        <v>45270.9494665354</v>
      </c>
      <c r="C45" s="99">
        <v>45147.294385339163</v>
      </c>
      <c r="D45" s="99">
        <v>43520.281218913071</v>
      </c>
      <c r="E45" s="99">
        <v>42881.844367298072</v>
      </c>
      <c r="F45" s="106">
        <v>43119.355056134176</v>
      </c>
      <c r="G45" s="142">
        <v>-2.7314443954316037E-3</v>
      </c>
      <c r="H45" s="100">
        <v>-3.6037888617184488E-2</v>
      </c>
      <c r="I45" s="100">
        <v>-1.4669869627072729E-2</v>
      </c>
      <c r="J45" s="100">
        <v>5.5387237265669409E-3</v>
      </c>
    </row>
    <row r="46" spans="1:10" x14ac:dyDescent="0.3">
      <c r="A46" s="109" t="s">
        <v>98</v>
      </c>
      <c r="B46" s="106">
        <v>281677.72283127176</v>
      </c>
      <c r="C46" s="99">
        <v>282018.65937333863</v>
      </c>
      <c r="D46" s="99">
        <v>268663.68101040152</v>
      </c>
      <c r="E46" s="99">
        <v>260486.19137606636</v>
      </c>
      <c r="F46" s="106">
        <v>268599.00486895349</v>
      </c>
      <c r="G46" s="142">
        <v>1.2103780825829524E-3</v>
      </c>
      <c r="H46" s="100">
        <v>-4.7354945919580671E-2</v>
      </c>
      <c r="I46" s="100">
        <v>-3.0437644580692536E-2</v>
      </c>
      <c r="J46" s="100">
        <v>3.1144888909579782E-2</v>
      </c>
    </row>
    <row r="47" spans="1:10" x14ac:dyDescent="0.3">
      <c r="A47" s="109" t="s">
        <v>99</v>
      </c>
      <c r="B47" s="106">
        <v>1545514.4812795958</v>
      </c>
      <c r="C47" s="99">
        <v>1485626.6365899439</v>
      </c>
      <c r="D47" s="99">
        <v>1438425.953758559</v>
      </c>
      <c r="E47" s="99">
        <v>1406945.0652969412</v>
      </c>
      <c r="F47" s="106">
        <v>1368426.5244622615</v>
      </c>
      <c r="G47" s="142">
        <v>-3.8749455547041012E-2</v>
      </c>
      <c r="H47" s="100">
        <v>-3.1771564718123146E-2</v>
      </c>
      <c r="I47" s="100">
        <v>-2.1885651033589304E-2</v>
      </c>
      <c r="J47" s="100">
        <v>-2.7377430565528327E-2</v>
      </c>
    </row>
    <row r="48" spans="1:10" x14ac:dyDescent="0.3">
      <c r="A48" s="109" t="s">
        <v>100</v>
      </c>
      <c r="B48" s="106">
        <v>209402.85498079972</v>
      </c>
      <c r="C48" s="99">
        <v>213818.50973947768</v>
      </c>
      <c r="D48" s="99">
        <v>220238.64619033498</v>
      </c>
      <c r="E48" s="99">
        <v>222627.94793951968</v>
      </c>
      <c r="F48" s="106">
        <v>225186.40379484138</v>
      </c>
      <c r="G48" s="142">
        <v>2.1086888997205122E-2</v>
      </c>
      <c r="H48" s="100">
        <v>3.0026102317707526E-2</v>
      </c>
      <c r="I48" s="100">
        <v>1.0848694316436314E-2</v>
      </c>
      <c r="J48" s="100">
        <v>1.1492069522271997E-2</v>
      </c>
    </row>
    <row r="49" spans="1:10" x14ac:dyDescent="0.3">
      <c r="A49" s="109" t="s">
        <v>101</v>
      </c>
      <c r="B49" s="106">
        <v>40477.600062858473</v>
      </c>
      <c r="C49" s="99">
        <v>38024.939301807914</v>
      </c>
      <c r="D49" s="99">
        <v>36753.564467766111</v>
      </c>
      <c r="E49" s="99">
        <v>34513.031859070456</v>
      </c>
      <c r="F49" s="106">
        <v>35290.646176911541</v>
      </c>
      <c r="G49" s="142">
        <v>-6.0593038056647952E-2</v>
      </c>
      <c r="H49" s="100">
        <v>-3.3435288981022881E-2</v>
      </c>
      <c r="I49" s="100">
        <v>-6.0960960960961041E-2</v>
      </c>
      <c r="J49" s="100">
        <v>2.2531034683257456E-2</v>
      </c>
    </row>
    <row r="50" spans="1:10" x14ac:dyDescent="0.3">
      <c r="A50" s="109" t="s">
        <v>102</v>
      </c>
      <c r="B50" s="106">
        <v>483997.64619413536</v>
      </c>
      <c r="C50" s="99">
        <v>485657.10900215287</v>
      </c>
      <c r="D50" s="99">
        <v>491917.68165137601</v>
      </c>
      <c r="E50" s="99">
        <v>483151.15084620193</v>
      </c>
      <c r="F50" s="106">
        <v>475127.82285030471</v>
      </c>
      <c r="G50" s="142">
        <v>3.428658839699894E-3</v>
      </c>
      <c r="H50" s="100">
        <v>1.2890931756535551E-2</v>
      </c>
      <c r="I50" s="100">
        <v>-1.7821133763162744E-2</v>
      </c>
      <c r="J50" s="100">
        <v>-1.660624833832014E-2</v>
      </c>
    </row>
    <row r="51" spans="1:10" x14ac:dyDescent="0.3">
      <c r="A51" s="109" t="s">
        <v>103</v>
      </c>
      <c r="B51" s="106">
        <v>336289.53831006528</v>
      </c>
      <c r="C51" s="99">
        <v>343205.22068706754</v>
      </c>
      <c r="D51" s="99">
        <v>328454.58281466714</v>
      </c>
      <c r="E51" s="99">
        <v>301875.60826924723</v>
      </c>
      <c r="F51" s="106">
        <v>285967.32069597009</v>
      </c>
      <c r="G51" s="142">
        <v>2.0564667018055927E-2</v>
      </c>
      <c r="H51" s="100">
        <v>-4.2979060291888582E-2</v>
      </c>
      <c r="I51" s="100">
        <v>-8.0921308260196501E-2</v>
      </c>
      <c r="J51" s="100">
        <v>-5.269815492707286E-2</v>
      </c>
    </row>
    <row r="52" spans="1:10" x14ac:dyDescent="0.3">
      <c r="A52" s="109" t="s">
        <v>104</v>
      </c>
      <c r="B52" s="106">
        <v>78910.635055539737</v>
      </c>
      <c r="C52" s="99">
        <v>76041.231133238063</v>
      </c>
      <c r="D52" s="99">
        <v>72684.171941037013</v>
      </c>
      <c r="E52" s="99">
        <v>69909.627461086493</v>
      </c>
      <c r="F52" s="106">
        <v>67170.243067724979</v>
      </c>
      <c r="G52" s="142">
        <v>-3.6362702191942819E-2</v>
      </c>
      <c r="H52" s="100">
        <v>-4.4147880592817712E-2</v>
      </c>
      <c r="I52" s="100">
        <v>-3.8172609054434758E-2</v>
      </c>
      <c r="J52" s="100">
        <v>-3.9184651568717421E-2</v>
      </c>
    </row>
    <row r="53" spans="1:10" x14ac:dyDescent="0.3">
      <c r="A53" s="109" t="s">
        <v>105</v>
      </c>
      <c r="B53" s="106">
        <v>292285.39875620243</v>
      </c>
      <c r="C53" s="99">
        <v>283797.3642976727</v>
      </c>
      <c r="D53" s="99">
        <v>271409.25222525519</v>
      </c>
      <c r="E53" s="99">
        <v>272131.63769878948</v>
      </c>
      <c r="F53" s="106">
        <v>275288.06089287129</v>
      </c>
      <c r="G53" s="142">
        <v>-2.9040227444305788E-2</v>
      </c>
      <c r="H53" s="100">
        <v>-4.3651258365541845E-2</v>
      </c>
      <c r="I53" s="100">
        <v>2.6616096084106644E-3</v>
      </c>
      <c r="J53" s="100">
        <v>1.1598883616669164E-2</v>
      </c>
    </row>
    <row r="54" spans="1:10" x14ac:dyDescent="0.3">
      <c r="A54" s="109" t="s">
        <v>106</v>
      </c>
      <c r="B54" s="106">
        <v>29402.78732876711</v>
      </c>
      <c r="C54" s="99">
        <v>30022.599150141654</v>
      </c>
      <c r="D54" s="99">
        <v>28147.972193233472</v>
      </c>
      <c r="E54" s="99">
        <v>27172.192223531401</v>
      </c>
      <c r="F54" s="106">
        <v>27288.014845985534</v>
      </c>
      <c r="G54" s="142">
        <v>2.1080036203510844E-2</v>
      </c>
      <c r="H54" s="100">
        <v>-6.2440528467680556E-2</v>
      </c>
      <c r="I54" s="100">
        <v>-3.4666084043405432E-2</v>
      </c>
      <c r="J54" s="100">
        <v>4.2625424368163412E-3</v>
      </c>
    </row>
    <row r="55" spans="1:10" ht="15" thickBot="1" x14ac:dyDescent="0.35">
      <c r="A55" s="110" t="s">
        <v>107</v>
      </c>
      <c r="B55" s="107">
        <v>1133544.6786597127</v>
      </c>
      <c r="C55" s="101">
        <v>1187297.3323006658</v>
      </c>
      <c r="D55" s="101">
        <v>1275494.2846251864</v>
      </c>
      <c r="E55" s="101">
        <v>1246797.7150423871</v>
      </c>
      <c r="F55" s="107">
        <v>1274603.5942358417</v>
      </c>
      <c r="G55" s="143">
        <v>4.7419969104799176E-2</v>
      </c>
      <c r="H55" s="102">
        <v>7.4283795579341838E-2</v>
      </c>
      <c r="I55" s="102">
        <v>-2.2498391352049008E-2</v>
      </c>
      <c r="J55" s="102">
        <v>2.2301836824034638E-2</v>
      </c>
    </row>
  </sheetData>
  <mergeCells count="3">
    <mergeCell ref="A2:A3"/>
    <mergeCell ref="B2:F2"/>
    <mergeCell ref="G2:J2"/>
  </mergeCells>
  <phoneticPr fontId="14"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B6FC3-70B9-45D4-81B1-C9F4EB2FA6F5}">
  <dimension ref="A1:AT57"/>
  <sheetViews>
    <sheetView zoomScaleNormal="100" workbookViewId="0">
      <pane xSplit="1" ySplit="4" topLeftCell="B5" activePane="bottomRight" state="frozen"/>
      <selection pane="topRight" activeCell="B1" sqref="B1"/>
      <selection pane="bottomLeft" activeCell="A5" sqref="A5"/>
      <selection pane="bottomRight" activeCell="AE45" sqref="AE45"/>
    </sheetView>
  </sheetViews>
  <sheetFormatPr defaultColWidth="8.88671875" defaultRowHeight="14.4" x14ac:dyDescent="0.3"/>
  <cols>
    <col min="1" max="1" width="14.33203125" customWidth="1"/>
    <col min="2" max="2" width="10.6640625" bestFit="1" customWidth="1"/>
    <col min="3" max="3" width="10.5546875" bestFit="1" customWidth="1"/>
    <col min="4" max="4" width="14" bestFit="1" customWidth="1"/>
    <col min="5" max="5" width="10.5546875" bestFit="1" customWidth="1"/>
    <col min="6" max="6" width="14" bestFit="1" customWidth="1"/>
    <col min="7" max="7" width="10.5546875" bestFit="1" customWidth="1"/>
    <col min="8" max="8" width="14" bestFit="1" customWidth="1"/>
    <col min="9" max="9" width="10.5546875" bestFit="1" customWidth="1"/>
    <col min="10" max="10" width="14" bestFit="1" customWidth="1"/>
    <col min="11" max="11" width="10.6640625" bestFit="1" customWidth="1"/>
    <col min="12" max="12" width="10.5546875" bestFit="1" customWidth="1"/>
    <col min="13" max="13" width="14" bestFit="1" customWidth="1"/>
    <col min="14" max="14" width="10.5546875" bestFit="1" customWidth="1"/>
    <col min="15" max="15" width="14" bestFit="1" customWidth="1"/>
    <col min="16" max="16" width="10.5546875" bestFit="1" customWidth="1"/>
    <col min="17" max="17" width="14" bestFit="1" customWidth="1"/>
    <col min="18" max="18" width="10.5546875" bestFit="1" customWidth="1"/>
    <col min="19" max="19" width="14" bestFit="1" customWidth="1"/>
    <col min="20" max="20" width="10.6640625" bestFit="1" customWidth="1"/>
    <col min="21" max="21" width="10.5546875" bestFit="1" customWidth="1"/>
    <col min="22" max="22" width="14" bestFit="1" customWidth="1"/>
    <col min="23" max="23" width="10.5546875" bestFit="1" customWidth="1"/>
    <col min="24" max="24" width="14" bestFit="1" customWidth="1"/>
    <col min="25" max="25" width="10.5546875" bestFit="1" customWidth="1"/>
    <col min="26" max="26" width="14" bestFit="1" customWidth="1"/>
    <col min="27" max="27" width="10.5546875" bestFit="1" customWidth="1"/>
    <col min="28" max="28" width="14" bestFit="1" customWidth="1"/>
    <col min="29" max="29" width="10.6640625" bestFit="1" customWidth="1"/>
    <col min="30" max="30" width="10.5546875" bestFit="1" customWidth="1"/>
    <col min="31" max="31" width="14" bestFit="1" customWidth="1"/>
    <col min="32" max="32" width="10.5546875" bestFit="1" customWidth="1"/>
    <col min="33" max="33" width="14" bestFit="1" customWidth="1"/>
    <col min="34" max="34" width="10.5546875" bestFit="1" customWidth="1"/>
    <col min="35" max="35" width="14" bestFit="1" customWidth="1"/>
    <col min="36" max="36" width="10.5546875" bestFit="1" customWidth="1"/>
    <col min="37" max="37" width="14" bestFit="1" customWidth="1"/>
    <col min="38" max="38" width="10.6640625" bestFit="1" customWidth="1"/>
    <col min="39" max="39" width="10.5546875" bestFit="1" customWidth="1"/>
    <col min="40" max="40" width="14" bestFit="1" customWidth="1"/>
    <col min="41" max="41" width="10.5546875" bestFit="1" customWidth="1"/>
    <col min="42" max="42" width="15.6640625" customWidth="1"/>
    <col min="43" max="43" width="10.5546875" bestFit="1" customWidth="1"/>
    <col min="44" max="44" width="14" bestFit="1" customWidth="1"/>
    <col min="45" max="45" width="10.5546875" bestFit="1" customWidth="1"/>
    <col min="46" max="46" width="14" bestFit="1" customWidth="1"/>
    <col min="47" max="47" width="26.6640625" bestFit="1" customWidth="1"/>
  </cols>
  <sheetData>
    <row r="1" spans="1:46" ht="18.600000000000001" thickBot="1" x14ac:dyDescent="0.4">
      <c r="A1" s="27" t="s">
        <v>108</v>
      </c>
      <c r="F1" s="43"/>
    </row>
    <row r="2" spans="1:46" ht="15" thickBot="1" x14ac:dyDescent="0.35">
      <c r="A2" s="159" t="s">
        <v>55</v>
      </c>
      <c r="B2" s="161" t="s">
        <v>28</v>
      </c>
      <c r="C2" s="161"/>
      <c r="D2" s="161"/>
      <c r="E2" s="161"/>
      <c r="F2" s="161"/>
      <c r="G2" s="161"/>
      <c r="H2" s="161"/>
      <c r="I2" s="161"/>
      <c r="J2" s="161"/>
      <c r="K2" s="161" t="s">
        <v>36</v>
      </c>
      <c r="L2" s="161"/>
      <c r="M2" s="161"/>
      <c r="N2" s="161"/>
      <c r="O2" s="161"/>
      <c r="P2" s="161"/>
      <c r="Q2" s="161"/>
      <c r="R2" s="161"/>
      <c r="S2" s="161"/>
      <c r="T2" s="161" t="s">
        <v>109</v>
      </c>
      <c r="U2" s="161"/>
      <c r="V2" s="161"/>
      <c r="W2" s="161"/>
      <c r="X2" s="161"/>
      <c r="Y2" s="161"/>
      <c r="Z2" s="161"/>
      <c r="AA2" s="161"/>
      <c r="AB2" s="161"/>
      <c r="AC2" s="161" t="s">
        <v>263</v>
      </c>
      <c r="AD2" s="161"/>
      <c r="AE2" s="161"/>
      <c r="AF2" s="161"/>
      <c r="AG2" s="161"/>
      <c r="AH2" s="161"/>
      <c r="AI2" s="161"/>
      <c r="AJ2" s="161"/>
      <c r="AK2" s="161"/>
      <c r="AL2" s="161" t="s">
        <v>110</v>
      </c>
      <c r="AM2" s="161"/>
      <c r="AN2" s="161"/>
      <c r="AO2" s="161"/>
      <c r="AP2" s="161"/>
      <c r="AQ2" s="161"/>
      <c r="AR2" s="161"/>
      <c r="AS2" s="161"/>
      <c r="AT2" s="161"/>
    </row>
    <row r="3" spans="1:46" ht="15" thickBot="1" x14ac:dyDescent="0.35">
      <c r="A3" s="169"/>
      <c r="B3" s="82" t="s">
        <v>20</v>
      </c>
      <c r="C3" s="161" t="s">
        <v>1</v>
      </c>
      <c r="D3" s="161"/>
      <c r="E3" s="161" t="s">
        <v>2</v>
      </c>
      <c r="F3" s="161"/>
      <c r="G3" s="161" t="s">
        <v>3</v>
      </c>
      <c r="H3" s="161"/>
      <c r="I3" s="161" t="s">
        <v>4</v>
      </c>
      <c r="J3" s="161"/>
      <c r="K3" s="82" t="s">
        <v>20</v>
      </c>
      <c r="L3" s="159" t="s">
        <v>1</v>
      </c>
      <c r="M3" s="159"/>
      <c r="N3" s="161" t="s">
        <v>2</v>
      </c>
      <c r="O3" s="161"/>
      <c r="P3" s="161" t="s">
        <v>3</v>
      </c>
      <c r="Q3" s="161"/>
      <c r="R3" s="161" t="s">
        <v>4</v>
      </c>
      <c r="S3" s="161"/>
      <c r="T3" s="82" t="s">
        <v>20</v>
      </c>
      <c r="U3" s="159" t="s">
        <v>1</v>
      </c>
      <c r="V3" s="159"/>
      <c r="W3" s="161" t="s">
        <v>2</v>
      </c>
      <c r="X3" s="161"/>
      <c r="Y3" s="161" t="s">
        <v>3</v>
      </c>
      <c r="Z3" s="161"/>
      <c r="AA3" s="161" t="s">
        <v>4</v>
      </c>
      <c r="AB3" s="161"/>
      <c r="AC3" s="82" t="s">
        <v>20</v>
      </c>
      <c r="AD3" s="159" t="s">
        <v>1</v>
      </c>
      <c r="AE3" s="159"/>
      <c r="AF3" s="161" t="s">
        <v>2</v>
      </c>
      <c r="AG3" s="161"/>
      <c r="AH3" s="161" t="s">
        <v>3</v>
      </c>
      <c r="AI3" s="161"/>
      <c r="AJ3" s="161" t="s">
        <v>4</v>
      </c>
      <c r="AK3" s="161"/>
      <c r="AL3" s="82" t="s">
        <v>20</v>
      </c>
      <c r="AM3" s="159" t="s">
        <v>1</v>
      </c>
      <c r="AN3" s="159"/>
      <c r="AO3" s="161" t="s">
        <v>2</v>
      </c>
      <c r="AP3" s="161"/>
      <c r="AQ3" s="161" t="s">
        <v>3</v>
      </c>
      <c r="AR3" s="161"/>
      <c r="AS3" s="161" t="s">
        <v>4</v>
      </c>
      <c r="AT3" s="161"/>
    </row>
    <row r="4" spans="1:46" ht="45.6" customHeight="1" thickBot="1" x14ac:dyDescent="0.35">
      <c r="A4" s="160"/>
      <c r="B4" s="82" t="s">
        <v>22</v>
      </c>
      <c r="C4" s="90" t="s">
        <v>22</v>
      </c>
      <c r="D4" s="98" t="s">
        <v>23</v>
      </c>
      <c r="E4" s="90" t="s">
        <v>22</v>
      </c>
      <c r="F4" s="98" t="s">
        <v>23</v>
      </c>
      <c r="G4" s="90" t="s">
        <v>22</v>
      </c>
      <c r="H4" s="98" t="s">
        <v>23</v>
      </c>
      <c r="I4" s="90" t="s">
        <v>22</v>
      </c>
      <c r="J4" s="98" t="s">
        <v>23</v>
      </c>
      <c r="K4" s="82" t="s">
        <v>22</v>
      </c>
      <c r="L4" s="90" t="s">
        <v>22</v>
      </c>
      <c r="M4" s="98" t="s">
        <v>23</v>
      </c>
      <c r="N4" s="90" t="s">
        <v>22</v>
      </c>
      <c r="O4" s="98" t="s">
        <v>23</v>
      </c>
      <c r="P4" s="90" t="s">
        <v>22</v>
      </c>
      <c r="Q4" s="98" t="s">
        <v>23</v>
      </c>
      <c r="R4" s="90" t="s">
        <v>22</v>
      </c>
      <c r="S4" s="98" t="s">
        <v>23</v>
      </c>
      <c r="T4" s="82" t="s">
        <v>22</v>
      </c>
      <c r="U4" s="90" t="s">
        <v>22</v>
      </c>
      <c r="V4" s="98" t="s">
        <v>23</v>
      </c>
      <c r="W4" s="90" t="s">
        <v>22</v>
      </c>
      <c r="X4" s="98" t="s">
        <v>23</v>
      </c>
      <c r="Y4" s="90" t="s">
        <v>22</v>
      </c>
      <c r="Z4" s="98" t="s">
        <v>23</v>
      </c>
      <c r="AA4" s="90" t="s">
        <v>22</v>
      </c>
      <c r="AB4" s="98" t="s">
        <v>23</v>
      </c>
      <c r="AC4" s="82" t="s">
        <v>22</v>
      </c>
      <c r="AD4" s="90" t="s">
        <v>22</v>
      </c>
      <c r="AE4" s="98" t="s">
        <v>23</v>
      </c>
      <c r="AF4" s="90" t="s">
        <v>22</v>
      </c>
      <c r="AG4" s="98" t="s">
        <v>23</v>
      </c>
      <c r="AH4" s="90" t="s">
        <v>22</v>
      </c>
      <c r="AI4" s="98" t="s">
        <v>23</v>
      </c>
      <c r="AJ4" s="90" t="s">
        <v>22</v>
      </c>
      <c r="AK4" s="98" t="s">
        <v>23</v>
      </c>
      <c r="AL4" s="144" t="s">
        <v>22</v>
      </c>
      <c r="AM4" s="90" t="s">
        <v>22</v>
      </c>
      <c r="AN4" s="98" t="s">
        <v>23</v>
      </c>
      <c r="AO4" s="90" t="s">
        <v>22</v>
      </c>
      <c r="AP4" s="98" t="s">
        <v>23</v>
      </c>
      <c r="AQ4" s="90" t="s">
        <v>22</v>
      </c>
      <c r="AR4" s="98" t="s">
        <v>23</v>
      </c>
      <c r="AS4" s="90" t="s">
        <v>22</v>
      </c>
      <c r="AT4" s="98" t="s">
        <v>23</v>
      </c>
    </row>
    <row r="5" spans="1:46" x14ac:dyDescent="0.3">
      <c r="A5" s="108" t="s">
        <v>56</v>
      </c>
      <c r="B5" s="124">
        <v>71681.560040074968</v>
      </c>
      <c r="C5" s="125">
        <v>68800.661973402821</v>
      </c>
      <c r="D5" s="133">
        <v>-4.019022556235563E-2</v>
      </c>
      <c r="E5" s="125">
        <v>60390.195398875258</v>
      </c>
      <c r="F5" s="133">
        <v>-0.1222439775038634</v>
      </c>
      <c r="G5" s="125">
        <v>62588.270954472253</v>
      </c>
      <c r="H5" s="133">
        <v>3.6397887787558592E-2</v>
      </c>
      <c r="I5" s="125">
        <v>64918.91223551445</v>
      </c>
      <c r="J5" s="133">
        <v>3.7237668424129344E-2</v>
      </c>
      <c r="K5" s="124">
        <v>160379.03243088941</v>
      </c>
      <c r="L5" s="125">
        <v>162171.64194550339</v>
      </c>
      <c r="M5" s="133">
        <v>1.1177330898204829E-2</v>
      </c>
      <c r="N5" s="125">
        <v>161596.74140922117</v>
      </c>
      <c r="O5" s="133">
        <v>-3.5450127370321161E-3</v>
      </c>
      <c r="P5" s="125">
        <v>160434.14405646862</v>
      </c>
      <c r="Q5" s="133">
        <v>-7.1944356217458205E-3</v>
      </c>
      <c r="R5" s="125">
        <v>159657.00777049881</v>
      </c>
      <c r="S5" s="133">
        <v>-4.8439581894504924E-3</v>
      </c>
      <c r="T5" s="124">
        <v>20744.116094106601</v>
      </c>
      <c r="U5" s="125">
        <v>21239.554026219394</v>
      </c>
      <c r="V5" s="133">
        <v>2.388329923845478E-2</v>
      </c>
      <c r="W5" s="125">
        <v>20151.959848976865</v>
      </c>
      <c r="X5" s="133">
        <v>-5.1206074096468157E-2</v>
      </c>
      <c r="Y5" s="125">
        <v>18772.90679556792</v>
      </c>
      <c r="Z5" s="133">
        <v>-6.8432701521036421E-2</v>
      </c>
      <c r="AA5" s="125">
        <v>17320.86688794291</v>
      </c>
      <c r="AB5" s="133">
        <v>-7.7347633130944948E-2</v>
      </c>
      <c r="AC5" s="124" t="s">
        <v>111</v>
      </c>
      <c r="AD5" s="125" t="s">
        <v>111</v>
      </c>
      <c r="AE5" s="196" t="s">
        <v>111</v>
      </c>
      <c r="AF5" s="190" t="s">
        <v>111</v>
      </c>
      <c r="AG5" s="133" t="s">
        <v>111</v>
      </c>
      <c r="AH5" s="125" t="s">
        <v>111</v>
      </c>
      <c r="AI5" s="133" t="s">
        <v>111</v>
      </c>
      <c r="AJ5" s="125" t="s">
        <v>111</v>
      </c>
      <c r="AK5" s="150" t="s">
        <v>111</v>
      </c>
      <c r="AL5" s="124" t="s">
        <v>111</v>
      </c>
      <c r="AM5" s="151" t="s">
        <v>111</v>
      </c>
      <c r="AN5" s="133" t="s">
        <v>111</v>
      </c>
      <c r="AO5" s="125" t="s">
        <v>111</v>
      </c>
      <c r="AP5" s="133" t="s">
        <v>111</v>
      </c>
      <c r="AQ5" s="125" t="s">
        <v>111</v>
      </c>
      <c r="AR5" s="133" t="s">
        <v>111</v>
      </c>
      <c r="AS5" s="125" t="s">
        <v>111</v>
      </c>
      <c r="AT5" s="133" t="s">
        <v>111</v>
      </c>
    </row>
    <row r="6" spans="1:46" x14ac:dyDescent="0.3">
      <c r="A6" s="109" t="s">
        <v>57</v>
      </c>
      <c r="B6" s="122" t="s">
        <v>111</v>
      </c>
      <c r="C6" s="123" t="s">
        <v>111</v>
      </c>
      <c r="D6" s="121" t="s">
        <v>111</v>
      </c>
      <c r="E6" s="123" t="s">
        <v>111</v>
      </c>
      <c r="F6" s="121" t="s">
        <v>111</v>
      </c>
      <c r="G6" s="123" t="s">
        <v>111</v>
      </c>
      <c r="H6" s="121" t="s">
        <v>111</v>
      </c>
      <c r="I6" s="123" t="s">
        <v>111</v>
      </c>
      <c r="J6" s="121" t="s">
        <v>111</v>
      </c>
      <c r="K6" s="122">
        <v>22634.855504610121</v>
      </c>
      <c r="L6" s="123">
        <v>20419.777099621235</v>
      </c>
      <c r="M6" s="121">
        <v>-9.7861389242698382E-2</v>
      </c>
      <c r="N6" s="123">
        <v>20103.905056144038</v>
      </c>
      <c r="O6" s="121">
        <v>-1.5468927106116914E-2</v>
      </c>
      <c r="P6" s="123">
        <v>19012.199374768799</v>
      </c>
      <c r="Q6" s="121">
        <v>-5.4303165396296871E-2</v>
      </c>
      <c r="R6" s="123">
        <v>18815.818031654842</v>
      </c>
      <c r="S6" s="121">
        <v>-1.0329228052098793E-2</v>
      </c>
      <c r="T6" s="134" t="s">
        <v>111</v>
      </c>
      <c r="U6" s="123" t="s">
        <v>111</v>
      </c>
      <c r="V6" s="121" t="s">
        <v>111</v>
      </c>
      <c r="W6" s="123" t="s">
        <v>111</v>
      </c>
      <c r="X6" s="121" t="s">
        <v>111</v>
      </c>
      <c r="Y6" s="123" t="s">
        <v>111</v>
      </c>
      <c r="Z6" s="121" t="s">
        <v>111</v>
      </c>
      <c r="AA6" s="123" t="s">
        <v>111</v>
      </c>
      <c r="AB6" s="121" t="s">
        <v>111</v>
      </c>
      <c r="AC6" s="122" t="s">
        <v>111</v>
      </c>
      <c r="AD6" s="123" t="s">
        <v>111</v>
      </c>
      <c r="AE6" s="197" t="s">
        <v>111</v>
      </c>
      <c r="AF6" s="134" t="s">
        <v>111</v>
      </c>
      <c r="AG6" s="121" t="s">
        <v>111</v>
      </c>
      <c r="AH6" s="123" t="s">
        <v>111</v>
      </c>
      <c r="AI6" s="121" t="s">
        <v>111</v>
      </c>
      <c r="AJ6" s="123" t="s">
        <v>111</v>
      </c>
      <c r="AK6" s="137" t="s">
        <v>111</v>
      </c>
      <c r="AL6" s="122" t="s">
        <v>111</v>
      </c>
      <c r="AM6" s="126" t="s">
        <v>111</v>
      </c>
      <c r="AN6" s="121" t="s">
        <v>111</v>
      </c>
      <c r="AO6" s="123" t="s">
        <v>111</v>
      </c>
      <c r="AP6" s="121" t="s">
        <v>111</v>
      </c>
      <c r="AQ6" s="123" t="s">
        <v>111</v>
      </c>
      <c r="AR6" s="121" t="s">
        <v>111</v>
      </c>
      <c r="AS6" s="123" t="s">
        <v>111</v>
      </c>
      <c r="AT6" s="121" t="s">
        <v>111</v>
      </c>
    </row>
    <row r="7" spans="1:46" x14ac:dyDescent="0.3">
      <c r="A7" s="109" t="s">
        <v>58</v>
      </c>
      <c r="B7" s="122">
        <v>155394.84993351618</v>
      </c>
      <c r="C7" s="123">
        <v>160336.07639209807</v>
      </c>
      <c r="D7" s="121">
        <v>3.1797877862077994E-2</v>
      </c>
      <c r="E7" s="123">
        <v>137436.82762312685</v>
      </c>
      <c r="F7" s="121">
        <v>-0.1428203139571137</v>
      </c>
      <c r="G7" s="123">
        <v>131460.88814492835</v>
      </c>
      <c r="H7" s="121">
        <v>-4.3481354899906899E-2</v>
      </c>
      <c r="I7" s="123">
        <v>127276.67684313892</v>
      </c>
      <c r="J7" s="121">
        <v>-3.1828564075853216E-2</v>
      </c>
      <c r="K7" s="122">
        <v>184202.52115650187</v>
      </c>
      <c r="L7" s="123">
        <v>194340.27735710179</v>
      </c>
      <c r="M7" s="121">
        <v>5.5035925333436042E-2</v>
      </c>
      <c r="N7" s="123">
        <v>203547.26828164916</v>
      </c>
      <c r="O7" s="121">
        <v>4.7375618938885422E-2</v>
      </c>
      <c r="P7" s="123">
        <v>211618.95886685688</v>
      </c>
      <c r="Q7" s="121">
        <v>3.9655116245720823E-2</v>
      </c>
      <c r="R7" s="123">
        <v>218549.85469002408</v>
      </c>
      <c r="S7" s="121">
        <v>3.2751771676222452E-2</v>
      </c>
      <c r="T7" s="134" t="s">
        <v>111</v>
      </c>
      <c r="U7" s="123" t="s">
        <v>111</v>
      </c>
      <c r="V7" s="121" t="s">
        <v>111</v>
      </c>
      <c r="W7" s="123" t="s">
        <v>111</v>
      </c>
      <c r="X7" s="121" t="s">
        <v>111</v>
      </c>
      <c r="Y7" s="123" t="s">
        <v>111</v>
      </c>
      <c r="Z7" s="121" t="s">
        <v>111</v>
      </c>
      <c r="AA7" s="123" t="s">
        <v>111</v>
      </c>
      <c r="AB7" s="121" t="s">
        <v>111</v>
      </c>
      <c r="AC7" s="122" t="s">
        <v>111</v>
      </c>
      <c r="AD7" s="123" t="s">
        <v>111</v>
      </c>
      <c r="AE7" s="197" t="s">
        <v>111</v>
      </c>
      <c r="AF7" s="134" t="s">
        <v>111</v>
      </c>
      <c r="AG7" s="121" t="s">
        <v>111</v>
      </c>
      <c r="AH7" s="123" t="s">
        <v>111</v>
      </c>
      <c r="AI7" s="121" t="s">
        <v>111</v>
      </c>
      <c r="AJ7" s="123" t="s">
        <v>111</v>
      </c>
      <c r="AK7" s="137" t="s">
        <v>111</v>
      </c>
      <c r="AL7" s="122">
        <v>94269.571162922846</v>
      </c>
      <c r="AM7" s="126" t="s">
        <v>111</v>
      </c>
      <c r="AN7" s="121" t="s">
        <v>111</v>
      </c>
      <c r="AO7" s="123" t="s">
        <v>111</v>
      </c>
      <c r="AP7" s="121" t="s">
        <v>111</v>
      </c>
      <c r="AQ7" s="123">
        <v>113306.81409841223</v>
      </c>
      <c r="AR7" s="121" t="s">
        <v>111</v>
      </c>
      <c r="AS7" s="123">
        <v>108157.1044738231</v>
      </c>
      <c r="AT7" s="121">
        <v>-4.5449249152097471E-2</v>
      </c>
    </row>
    <row r="8" spans="1:46" x14ac:dyDescent="0.3">
      <c r="A8" s="109" t="s">
        <v>59</v>
      </c>
      <c r="B8" s="122">
        <v>35511.230726335554</v>
      </c>
      <c r="C8" s="123">
        <v>35463.994300792707</v>
      </c>
      <c r="D8" s="121">
        <v>-1.3301827218231699E-3</v>
      </c>
      <c r="E8" s="123">
        <v>31128.405448984995</v>
      </c>
      <c r="F8" s="121">
        <v>-0.12225325819293853</v>
      </c>
      <c r="G8" s="123">
        <v>30084.879870358593</v>
      </c>
      <c r="H8" s="121">
        <v>-3.3523258373661102E-2</v>
      </c>
      <c r="I8" s="123">
        <v>28970.828242973788</v>
      </c>
      <c r="J8" s="121">
        <v>-3.7030283391040975E-2</v>
      </c>
      <c r="K8" s="122">
        <v>91313.96238762034</v>
      </c>
      <c r="L8" s="123">
        <v>88019.200909151987</v>
      </c>
      <c r="M8" s="121">
        <v>-3.60816833737031E-2</v>
      </c>
      <c r="N8" s="123">
        <v>84420.429841973906</v>
      </c>
      <c r="O8" s="121">
        <v>-4.0886204714497554E-2</v>
      </c>
      <c r="P8" s="123">
        <v>77490.550110641663</v>
      </c>
      <c r="Q8" s="121">
        <v>-8.2087709625552008E-2</v>
      </c>
      <c r="R8" s="123">
        <v>77908.33263982684</v>
      </c>
      <c r="S8" s="121">
        <v>5.3913997073018471E-3</v>
      </c>
      <c r="T8" s="122">
        <v>13367.342622079903</v>
      </c>
      <c r="U8" s="123">
        <v>13155.962640874066</v>
      </c>
      <c r="V8" s="121">
        <v>-1.5813164005887281E-2</v>
      </c>
      <c r="W8" s="123">
        <v>12801.537781693456</v>
      </c>
      <c r="X8" s="121">
        <v>-2.6940245184297829E-2</v>
      </c>
      <c r="Y8" s="123">
        <v>12154.764750003473</v>
      </c>
      <c r="Z8" s="121">
        <v>-5.052307329943484E-2</v>
      </c>
      <c r="AA8" s="123">
        <v>12221.526374814172</v>
      </c>
      <c r="AB8" s="121">
        <v>5.4926299425646086E-3</v>
      </c>
      <c r="AC8" s="122" t="s">
        <v>111</v>
      </c>
      <c r="AD8" s="123" t="s">
        <v>111</v>
      </c>
      <c r="AE8" s="197" t="s">
        <v>111</v>
      </c>
      <c r="AF8" s="134" t="s">
        <v>111</v>
      </c>
      <c r="AG8" s="121" t="s">
        <v>111</v>
      </c>
      <c r="AH8" s="123" t="s">
        <v>111</v>
      </c>
      <c r="AI8" s="121" t="s">
        <v>111</v>
      </c>
      <c r="AJ8" s="123" t="s">
        <v>111</v>
      </c>
      <c r="AK8" s="137" t="s">
        <v>111</v>
      </c>
      <c r="AL8" s="122" t="s">
        <v>111</v>
      </c>
      <c r="AM8" s="126" t="s">
        <v>111</v>
      </c>
      <c r="AN8" s="121" t="s">
        <v>111</v>
      </c>
      <c r="AO8" s="123" t="s">
        <v>111</v>
      </c>
      <c r="AP8" s="121" t="s">
        <v>111</v>
      </c>
      <c r="AQ8" s="123" t="s">
        <v>111</v>
      </c>
      <c r="AR8" s="121" t="s">
        <v>111</v>
      </c>
      <c r="AS8" s="123" t="s">
        <v>111</v>
      </c>
      <c r="AT8" s="121" t="s">
        <v>111</v>
      </c>
    </row>
    <row r="9" spans="1:46" x14ac:dyDescent="0.3">
      <c r="A9" s="109" t="s">
        <v>60</v>
      </c>
      <c r="B9" s="122">
        <v>1105096.3596632371</v>
      </c>
      <c r="C9" s="123">
        <v>1088352.1893590176</v>
      </c>
      <c r="D9" s="121">
        <v>-1.5151774013011932E-2</v>
      </c>
      <c r="E9" s="123">
        <v>960811.30484252027</v>
      </c>
      <c r="F9" s="121">
        <v>-0.1171871437972779</v>
      </c>
      <c r="G9" s="123">
        <v>838112.71820967563</v>
      </c>
      <c r="H9" s="121">
        <v>-0.12770310467251977</v>
      </c>
      <c r="I9" s="123">
        <v>898598.43630144536</v>
      </c>
      <c r="J9" s="121">
        <v>7.2168953862167262E-2</v>
      </c>
      <c r="K9" s="122">
        <v>737999.84337568737</v>
      </c>
      <c r="L9" s="123">
        <v>744281.35891757638</v>
      </c>
      <c r="M9" s="121">
        <v>8.5115404810340856E-3</v>
      </c>
      <c r="N9" s="123">
        <v>747598.24651233631</v>
      </c>
      <c r="O9" s="121">
        <v>4.4564969349545347E-3</v>
      </c>
      <c r="P9" s="123">
        <v>748448.52964081464</v>
      </c>
      <c r="Q9" s="121">
        <v>1.1373530267695386E-3</v>
      </c>
      <c r="R9" s="123">
        <v>736810.94522111746</v>
      </c>
      <c r="S9" s="121">
        <v>-1.5548944194308412E-2</v>
      </c>
      <c r="T9" s="122">
        <v>304916.03415222059</v>
      </c>
      <c r="U9" s="123">
        <v>303145.41613208485</v>
      </c>
      <c r="V9" s="121">
        <v>-5.8069036121983775E-3</v>
      </c>
      <c r="W9" s="123">
        <v>292501.64447164076</v>
      </c>
      <c r="X9" s="121">
        <v>-3.5111108708984928E-2</v>
      </c>
      <c r="Y9" s="123">
        <v>293136.15626959241</v>
      </c>
      <c r="Z9" s="121">
        <v>2.1692589082629166E-3</v>
      </c>
      <c r="AA9" s="123">
        <v>280363.9754421605</v>
      </c>
      <c r="AB9" s="121">
        <v>-4.3570813610879E-2</v>
      </c>
      <c r="AC9" s="122">
        <v>205149.80929321892</v>
      </c>
      <c r="AD9" s="123">
        <v>195085.53796061617</v>
      </c>
      <c r="AE9" s="197">
        <v>-4.9058155926520852E-2</v>
      </c>
      <c r="AF9" s="134">
        <v>180695.64160494678</v>
      </c>
      <c r="AG9" s="121">
        <v>-7.3761984133208336E-2</v>
      </c>
      <c r="AH9" s="123">
        <v>152196.43329876394</v>
      </c>
      <c r="AI9" s="121">
        <v>-0.15771940071742518</v>
      </c>
      <c r="AJ9" s="123">
        <v>156445.15940679601</v>
      </c>
      <c r="AK9" s="137">
        <v>2.7916068832518404E-2</v>
      </c>
      <c r="AL9" s="122">
        <v>86843.564845173576</v>
      </c>
      <c r="AM9" s="148">
        <v>93457.626525481464</v>
      </c>
      <c r="AN9" s="135">
        <v>7.6160642323925387E-2</v>
      </c>
      <c r="AO9" s="123">
        <v>104477.03853580094</v>
      </c>
      <c r="AP9" s="121">
        <v>0.11790810894726711</v>
      </c>
      <c r="AQ9" s="123" t="s">
        <v>111</v>
      </c>
      <c r="AR9" s="121" t="s">
        <v>111</v>
      </c>
      <c r="AS9" s="123" t="s">
        <v>111</v>
      </c>
      <c r="AT9" s="121" t="s">
        <v>111</v>
      </c>
    </row>
    <row r="10" spans="1:46" x14ac:dyDescent="0.3">
      <c r="A10" s="109" t="s">
        <v>61</v>
      </c>
      <c r="B10" s="122">
        <v>52680.342711619269</v>
      </c>
      <c r="C10" s="123">
        <v>49125.304033993707</v>
      </c>
      <c r="D10" s="121">
        <v>-6.7483210902526181E-2</v>
      </c>
      <c r="E10" s="123">
        <v>45507.87994152528</v>
      </c>
      <c r="F10" s="121">
        <v>-7.3636675916860406E-2</v>
      </c>
      <c r="G10" s="123">
        <v>35065.844362360731</v>
      </c>
      <c r="H10" s="121">
        <v>-0.22945554907374055</v>
      </c>
      <c r="I10" s="123">
        <v>32434.391065447133</v>
      </c>
      <c r="J10" s="121">
        <v>-7.5043203572139561E-2</v>
      </c>
      <c r="K10" s="122">
        <v>183900.05511218144</v>
      </c>
      <c r="L10" s="123">
        <v>183742.29021314273</v>
      </c>
      <c r="M10" s="121">
        <v>-8.5788391385999141E-4</v>
      </c>
      <c r="N10" s="123">
        <v>173950.86308836876</v>
      </c>
      <c r="O10" s="121">
        <v>-5.3288914127584963E-2</v>
      </c>
      <c r="P10" s="123">
        <v>174028.48224682355</v>
      </c>
      <c r="Q10" s="121">
        <v>4.4621312637782573E-4</v>
      </c>
      <c r="R10" s="123">
        <v>175834.47828481343</v>
      </c>
      <c r="S10" s="121">
        <v>1.037758885599227E-2</v>
      </c>
      <c r="T10" s="122">
        <v>30590.137184197141</v>
      </c>
      <c r="U10" s="123">
        <v>29217.843848326625</v>
      </c>
      <c r="V10" s="121">
        <v>-4.4860646672073234E-2</v>
      </c>
      <c r="W10" s="123">
        <v>30658.789653204589</v>
      </c>
      <c r="X10" s="121">
        <v>4.931732171470582E-2</v>
      </c>
      <c r="Y10" s="123">
        <v>31118.091394265921</v>
      </c>
      <c r="Z10" s="121">
        <v>1.4981078713696805E-2</v>
      </c>
      <c r="AA10" s="123">
        <v>29135.408109217264</v>
      </c>
      <c r="AB10" s="121">
        <v>-6.3714810138195133E-2</v>
      </c>
      <c r="AC10" s="122">
        <v>20513.579636475788</v>
      </c>
      <c r="AD10" s="123">
        <v>20425.884484861675</v>
      </c>
      <c r="AE10" s="197">
        <v>-4.2749804357977705E-3</v>
      </c>
      <c r="AF10" s="134">
        <v>18401.198948037403</v>
      </c>
      <c r="AG10" s="121">
        <v>-9.9123518412376987E-2</v>
      </c>
      <c r="AH10" s="123">
        <v>26161.073211846098</v>
      </c>
      <c r="AI10" s="121">
        <v>0.42170481856761466</v>
      </c>
      <c r="AJ10" s="123">
        <v>27677.867209161632</v>
      </c>
      <c r="AK10" s="137">
        <v>5.79790433302525E-2</v>
      </c>
      <c r="AL10" s="122">
        <v>3795.9468998047928</v>
      </c>
      <c r="AM10" s="126">
        <v>4455.4131196429116</v>
      </c>
      <c r="AN10" s="121">
        <v>0.17372904238255593</v>
      </c>
      <c r="AO10" s="126" t="s">
        <v>111</v>
      </c>
      <c r="AP10" s="121" t="s">
        <v>111</v>
      </c>
      <c r="AQ10" s="123" t="s">
        <v>111</v>
      </c>
      <c r="AR10" s="121" t="s">
        <v>111</v>
      </c>
      <c r="AS10" s="123" t="s">
        <v>111</v>
      </c>
      <c r="AT10" s="121" t="s">
        <v>111</v>
      </c>
    </row>
    <row r="11" spans="1:46" x14ac:dyDescent="0.3">
      <c r="A11" s="109" t="s">
        <v>62</v>
      </c>
      <c r="B11" s="122">
        <v>43274.34926278401</v>
      </c>
      <c r="C11" s="123">
        <v>40686.571441610751</v>
      </c>
      <c r="D11" s="121">
        <v>-5.9799346847689061E-2</v>
      </c>
      <c r="E11" s="123">
        <v>33592.851264475088</v>
      </c>
      <c r="F11" s="121">
        <v>-0.17435040421913783</v>
      </c>
      <c r="G11" s="123">
        <v>31217.798505439408</v>
      </c>
      <c r="H11" s="121">
        <v>-7.0701136391698061E-2</v>
      </c>
      <c r="I11" s="123">
        <v>31553.134405430177</v>
      </c>
      <c r="J11" s="121">
        <v>1.0741817682382138E-2</v>
      </c>
      <c r="K11" s="122">
        <v>62410.603694888989</v>
      </c>
      <c r="L11" s="123">
        <v>61120.849981887965</v>
      </c>
      <c r="M11" s="121">
        <v>-2.0665618286698995E-2</v>
      </c>
      <c r="N11" s="123">
        <v>60389.864994059288</v>
      </c>
      <c r="O11" s="121">
        <v>-1.1959666595691809E-2</v>
      </c>
      <c r="P11" s="123">
        <v>57759.24182183708</v>
      </c>
      <c r="Q11" s="121">
        <v>-4.3560673177212572E-2</v>
      </c>
      <c r="R11" s="123">
        <v>57117.324392262803</v>
      </c>
      <c r="S11" s="121">
        <v>-1.1113674787392891E-2</v>
      </c>
      <c r="T11" s="122">
        <v>69809.556007215724</v>
      </c>
      <c r="U11" s="123">
        <v>69610.943945300736</v>
      </c>
      <c r="V11" s="121">
        <v>-2.8450555092265351E-3</v>
      </c>
      <c r="W11" s="123">
        <v>67534.712386116284</v>
      </c>
      <c r="X11" s="121">
        <v>-2.9826223313620392E-2</v>
      </c>
      <c r="Y11" s="123">
        <v>65925.777183679864</v>
      </c>
      <c r="Z11" s="121">
        <v>-2.3823825490477457E-2</v>
      </c>
      <c r="AA11" s="123">
        <v>67471.544585632393</v>
      </c>
      <c r="AB11" s="121">
        <v>2.3447086526500405E-2</v>
      </c>
      <c r="AC11" s="122" t="s">
        <v>111</v>
      </c>
      <c r="AD11" s="123" t="s">
        <v>111</v>
      </c>
      <c r="AE11" s="197" t="s">
        <v>111</v>
      </c>
      <c r="AF11" s="134" t="s">
        <v>111</v>
      </c>
      <c r="AG11" s="121" t="s">
        <v>111</v>
      </c>
      <c r="AH11" s="123" t="s">
        <v>111</v>
      </c>
      <c r="AI11" s="121" t="s">
        <v>111</v>
      </c>
      <c r="AJ11" s="123" t="s">
        <v>111</v>
      </c>
      <c r="AK11" s="137" t="s">
        <v>111</v>
      </c>
      <c r="AL11" s="122" t="s">
        <v>111</v>
      </c>
      <c r="AM11" s="149" t="s">
        <v>111</v>
      </c>
      <c r="AN11" s="136" t="s">
        <v>111</v>
      </c>
      <c r="AO11" s="126" t="s">
        <v>111</v>
      </c>
      <c r="AP11" s="121" t="s">
        <v>111</v>
      </c>
      <c r="AQ11" s="123" t="s">
        <v>111</v>
      </c>
      <c r="AR11" s="121" t="s">
        <v>111</v>
      </c>
      <c r="AS11" s="126" t="s">
        <v>111</v>
      </c>
      <c r="AT11" s="121" t="s">
        <v>111</v>
      </c>
    </row>
    <row r="12" spans="1:46" x14ac:dyDescent="0.3">
      <c r="A12" s="109" t="s">
        <v>63</v>
      </c>
      <c r="B12" s="122" t="s">
        <v>111</v>
      </c>
      <c r="C12" s="123" t="s">
        <v>111</v>
      </c>
      <c r="D12" s="121" t="s">
        <v>111</v>
      </c>
      <c r="E12" s="123" t="s">
        <v>111</v>
      </c>
      <c r="F12" s="121" t="s">
        <v>111</v>
      </c>
      <c r="G12" s="123" t="s">
        <v>111</v>
      </c>
      <c r="H12" s="121" t="s">
        <v>111</v>
      </c>
      <c r="I12" s="123" t="s">
        <v>111</v>
      </c>
      <c r="J12" s="121" t="s">
        <v>111</v>
      </c>
      <c r="K12" s="134" t="s">
        <v>111</v>
      </c>
      <c r="L12" s="123" t="s">
        <v>111</v>
      </c>
      <c r="M12" s="121" t="s">
        <v>111</v>
      </c>
      <c r="N12" s="123" t="s">
        <v>111</v>
      </c>
      <c r="O12" s="121" t="s">
        <v>111</v>
      </c>
      <c r="P12" s="123" t="s">
        <v>111</v>
      </c>
      <c r="Q12" s="121" t="s">
        <v>111</v>
      </c>
      <c r="R12" s="123" t="s">
        <v>111</v>
      </c>
      <c r="S12" s="121" t="s">
        <v>111</v>
      </c>
      <c r="T12" s="134" t="s">
        <v>111</v>
      </c>
      <c r="U12" s="123" t="s">
        <v>111</v>
      </c>
      <c r="V12" s="121" t="s">
        <v>111</v>
      </c>
      <c r="W12" s="123" t="s">
        <v>111</v>
      </c>
      <c r="X12" s="121" t="s">
        <v>111</v>
      </c>
      <c r="Y12" s="123" t="s">
        <v>111</v>
      </c>
      <c r="Z12" s="121" t="s">
        <v>111</v>
      </c>
      <c r="AA12" s="123" t="s">
        <v>111</v>
      </c>
      <c r="AB12" s="121" t="s">
        <v>111</v>
      </c>
      <c r="AC12" s="122" t="s">
        <v>111</v>
      </c>
      <c r="AD12" s="123" t="s">
        <v>111</v>
      </c>
      <c r="AE12" s="197" t="s">
        <v>111</v>
      </c>
      <c r="AF12" s="134" t="s">
        <v>111</v>
      </c>
      <c r="AG12" s="121" t="s">
        <v>111</v>
      </c>
      <c r="AH12" s="123" t="s">
        <v>111</v>
      </c>
      <c r="AI12" s="121" t="s">
        <v>111</v>
      </c>
      <c r="AJ12" s="123" t="s">
        <v>111</v>
      </c>
      <c r="AK12" s="137" t="s">
        <v>111</v>
      </c>
      <c r="AL12" s="122" t="s">
        <v>111</v>
      </c>
      <c r="AM12" s="126" t="s">
        <v>111</v>
      </c>
      <c r="AN12" s="121" t="s">
        <v>111</v>
      </c>
      <c r="AO12" s="123" t="s">
        <v>111</v>
      </c>
      <c r="AP12" s="121" t="s">
        <v>111</v>
      </c>
      <c r="AQ12" s="123" t="s">
        <v>111</v>
      </c>
      <c r="AR12" s="121" t="s">
        <v>111</v>
      </c>
      <c r="AS12" s="123" t="s">
        <v>111</v>
      </c>
      <c r="AT12" s="121" t="s">
        <v>111</v>
      </c>
    </row>
    <row r="13" spans="1:46" x14ac:dyDescent="0.3">
      <c r="A13" s="109" t="s">
        <v>235</v>
      </c>
      <c r="B13" s="122" t="s">
        <v>111</v>
      </c>
      <c r="C13" s="123" t="s">
        <v>111</v>
      </c>
      <c r="D13" s="121" t="s">
        <v>111</v>
      </c>
      <c r="E13" s="123" t="s">
        <v>111</v>
      </c>
      <c r="F13" s="121" t="s">
        <v>111</v>
      </c>
      <c r="G13" s="123" t="s">
        <v>111</v>
      </c>
      <c r="H13" s="121" t="s">
        <v>111</v>
      </c>
      <c r="I13" s="123" t="s">
        <v>111</v>
      </c>
      <c r="J13" s="121" t="s">
        <v>111</v>
      </c>
      <c r="K13" s="134" t="s">
        <v>111</v>
      </c>
      <c r="L13" s="123" t="s">
        <v>111</v>
      </c>
      <c r="M13" s="121" t="s">
        <v>111</v>
      </c>
      <c r="N13" s="123" t="s">
        <v>111</v>
      </c>
      <c r="O13" s="121" t="s">
        <v>111</v>
      </c>
      <c r="P13" s="123" t="s">
        <v>111</v>
      </c>
      <c r="Q13" s="121" t="s">
        <v>111</v>
      </c>
      <c r="R13" s="123" t="s">
        <v>111</v>
      </c>
      <c r="S13" s="121" t="s">
        <v>111</v>
      </c>
      <c r="T13" s="122">
        <v>75397.596096595313</v>
      </c>
      <c r="U13" s="123">
        <v>74847.869585674925</v>
      </c>
      <c r="V13" s="121">
        <v>-7.2910349849364398E-3</v>
      </c>
      <c r="W13" s="123">
        <v>74808.524994839696</v>
      </c>
      <c r="X13" s="121">
        <v>-5.256607977357497E-4</v>
      </c>
      <c r="Y13" s="123">
        <v>76716.067683008601</v>
      </c>
      <c r="Z13" s="121">
        <v>2.5499001461404047E-2</v>
      </c>
      <c r="AA13" s="123">
        <v>76694.356680014753</v>
      </c>
      <c r="AB13" s="121">
        <v>-2.8300463839669998E-4</v>
      </c>
      <c r="AC13" s="122" t="s">
        <v>111</v>
      </c>
      <c r="AD13" s="123" t="s">
        <v>111</v>
      </c>
      <c r="AE13" s="197" t="s">
        <v>111</v>
      </c>
      <c r="AF13" s="134" t="s">
        <v>111</v>
      </c>
      <c r="AG13" s="121" t="s">
        <v>111</v>
      </c>
      <c r="AH13" s="123" t="s">
        <v>111</v>
      </c>
      <c r="AI13" s="121" t="s">
        <v>111</v>
      </c>
      <c r="AJ13" s="123" t="s">
        <v>111</v>
      </c>
      <c r="AK13" s="137" t="s">
        <v>111</v>
      </c>
      <c r="AL13" s="122" t="s">
        <v>111</v>
      </c>
      <c r="AM13" s="126" t="s">
        <v>111</v>
      </c>
      <c r="AN13" s="121" t="s">
        <v>111</v>
      </c>
      <c r="AO13" s="123" t="s">
        <v>111</v>
      </c>
      <c r="AP13" s="121" t="s">
        <v>111</v>
      </c>
      <c r="AQ13" s="123" t="s">
        <v>111</v>
      </c>
      <c r="AR13" s="121" t="s">
        <v>111</v>
      </c>
      <c r="AS13" s="123" t="s">
        <v>111</v>
      </c>
      <c r="AT13" s="121" t="s">
        <v>111</v>
      </c>
    </row>
    <row r="14" spans="1:46" x14ac:dyDescent="0.3">
      <c r="A14" s="109" t="s">
        <v>65</v>
      </c>
      <c r="B14" s="122" t="s">
        <v>111</v>
      </c>
      <c r="C14" s="123" t="s">
        <v>111</v>
      </c>
      <c r="D14" s="121" t="s">
        <v>111</v>
      </c>
      <c r="E14" s="123">
        <v>25856.702760995224</v>
      </c>
      <c r="F14" s="121" t="s">
        <v>111</v>
      </c>
      <c r="G14" s="123">
        <v>25241.782539846285</v>
      </c>
      <c r="H14" s="121">
        <v>-2.3781849790861398E-2</v>
      </c>
      <c r="I14" s="123">
        <v>25093.698788729329</v>
      </c>
      <c r="J14" s="121">
        <v>-5.8666122680992583E-3</v>
      </c>
      <c r="K14" s="122">
        <v>345438.72244743322</v>
      </c>
      <c r="L14" s="123">
        <v>354979.64361741074</v>
      </c>
      <c r="M14" s="121">
        <v>2.7619721096639349E-2</v>
      </c>
      <c r="N14" s="123">
        <v>358998.05282257701</v>
      </c>
      <c r="O14" s="121">
        <v>1.132011166673319E-2</v>
      </c>
      <c r="P14" s="123">
        <v>354083.8125069238</v>
      </c>
      <c r="Q14" s="121">
        <v>-1.3688765933451807E-2</v>
      </c>
      <c r="R14" s="123">
        <v>350759.12961235055</v>
      </c>
      <c r="S14" s="121">
        <v>-9.3895365366589711E-3</v>
      </c>
      <c r="T14" s="122">
        <v>146906.51865163923</v>
      </c>
      <c r="U14" s="123">
        <v>148851.98390125405</v>
      </c>
      <c r="V14" s="121">
        <v>1.3242878991831075E-2</v>
      </c>
      <c r="W14" s="123">
        <v>147683.18196917616</v>
      </c>
      <c r="X14" s="121">
        <v>-7.8521085271745505E-3</v>
      </c>
      <c r="Y14" s="123">
        <v>144452.42033451304</v>
      </c>
      <c r="Z14" s="121">
        <v>-2.1876300277288374E-2</v>
      </c>
      <c r="AA14" s="123">
        <v>143952.11818805904</v>
      </c>
      <c r="AB14" s="121">
        <v>-3.4634390015441108E-3</v>
      </c>
      <c r="AC14" s="122">
        <v>350763.09755564819</v>
      </c>
      <c r="AD14" s="123">
        <v>350925.99658098508</v>
      </c>
      <c r="AE14" s="197">
        <v>4.6441323637536058E-4</v>
      </c>
      <c r="AF14" s="134">
        <v>347514.93892707577</v>
      </c>
      <c r="AG14" s="121">
        <v>-9.720162333776039E-3</v>
      </c>
      <c r="AH14" s="123">
        <v>312496.7246466552</v>
      </c>
      <c r="AI14" s="121">
        <v>-0.1007675076891269</v>
      </c>
      <c r="AJ14" s="123">
        <v>302829.8787281863</v>
      </c>
      <c r="AK14" s="137">
        <v>-3.0934231164820525E-2</v>
      </c>
      <c r="AL14" s="122" t="s">
        <v>111</v>
      </c>
      <c r="AM14" s="126" t="s">
        <v>111</v>
      </c>
      <c r="AN14" s="121" t="s">
        <v>111</v>
      </c>
      <c r="AO14" s="123" t="s">
        <v>111</v>
      </c>
      <c r="AP14" s="121" t="s">
        <v>111</v>
      </c>
      <c r="AQ14" s="123" t="s">
        <v>111</v>
      </c>
      <c r="AR14" s="121" t="s">
        <v>111</v>
      </c>
      <c r="AS14" s="123" t="s">
        <v>111</v>
      </c>
      <c r="AT14" s="121" t="s">
        <v>111</v>
      </c>
    </row>
    <row r="15" spans="1:46" x14ac:dyDescent="0.3">
      <c r="A15" s="109" t="s">
        <v>66</v>
      </c>
      <c r="B15" s="122">
        <v>95451.884552399613</v>
      </c>
      <c r="C15" s="123">
        <v>100122.66459528955</v>
      </c>
      <c r="D15" s="121">
        <v>4.8933345473402889E-2</v>
      </c>
      <c r="E15" s="123">
        <v>87889.023368320879</v>
      </c>
      <c r="F15" s="121">
        <v>-0.12218653265390844</v>
      </c>
      <c r="G15" s="123">
        <v>86585.272514841694</v>
      </c>
      <c r="H15" s="121">
        <v>-1.4834057809648082E-2</v>
      </c>
      <c r="I15" s="123">
        <v>90620.68023887345</v>
      </c>
      <c r="J15" s="121">
        <v>4.6606167617478489E-2</v>
      </c>
      <c r="K15" s="122">
        <v>283003.63254202821</v>
      </c>
      <c r="L15" s="123">
        <v>285500.36554071726</v>
      </c>
      <c r="M15" s="121">
        <v>8.8222648460820619E-3</v>
      </c>
      <c r="N15" s="123">
        <v>293010.84766231204</v>
      </c>
      <c r="O15" s="121">
        <v>2.6306383557059387E-2</v>
      </c>
      <c r="P15" s="123">
        <v>300774.11350527772</v>
      </c>
      <c r="Q15" s="121">
        <v>2.6494806949648009E-2</v>
      </c>
      <c r="R15" s="123">
        <v>296119.08136532293</v>
      </c>
      <c r="S15" s="121">
        <v>-1.5476837702899982E-2</v>
      </c>
      <c r="T15" s="122">
        <v>69361.75023413531</v>
      </c>
      <c r="U15" s="123">
        <v>66328.222943169996</v>
      </c>
      <c r="V15" s="121">
        <v>-4.3734872328414998E-2</v>
      </c>
      <c r="W15" s="123">
        <v>67459.610572495789</v>
      </c>
      <c r="X15" s="121">
        <v>1.7057409035293514E-2</v>
      </c>
      <c r="Y15" s="123">
        <v>69073.102781724345</v>
      </c>
      <c r="Z15" s="121">
        <v>2.3917899844598356E-2</v>
      </c>
      <c r="AA15" s="123">
        <v>70036.685129715755</v>
      </c>
      <c r="AB15" s="121">
        <v>1.3950181896944747E-2</v>
      </c>
      <c r="AC15" s="122">
        <v>39900.381763681267</v>
      </c>
      <c r="AD15" s="123">
        <v>37941.473523193956</v>
      </c>
      <c r="AE15" s="197">
        <v>-4.9094974882430309E-2</v>
      </c>
      <c r="AF15" s="134">
        <v>34829.700998228276</v>
      </c>
      <c r="AG15" s="121">
        <v>-8.2015067840299549E-2</v>
      </c>
      <c r="AH15" s="123">
        <v>23610.247803262351</v>
      </c>
      <c r="AI15" s="121">
        <v>-0.32212315562331806</v>
      </c>
      <c r="AJ15" s="123">
        <v>22366.061730083118</v>
      </c>
      <c r="AK15" s="137">
        <v>-5.2696866358485139E-2</v>
      </c>
      <c r="AL15" s="122" t="s">
        <v>111</v>
      </c>
      <c r="AM15" s="126" t="s">
        <v>111</v>
      </c>
      <c r="AN15" s="121" t="s">
        <v>111</v>
      </c>
      <c r="AO15" s="123" t="s">
        <v>111</v>
      </c>
      <c r="AP15" s="121" t="s">
        <v>111</v>
      </c>
      <c r="AQ15" s="123" t="s">
        <v>111</v>
      </c>
      <c r="AR15" s="121" t="s">
        <v>111</v>
      </c>
      <c r="AS15" s="123" t="s">
        <v>111</v>
      </c>
      <c r="AT15" s="121" t="s">
        <v>111</v>
      </c>
    </row>
    <row r="16" spans="1:46" x14ac:dyDescent="0.3">
      <c r="A16" s="109" t="s">
        <v>67</v>
      </c>
      <c r="B16" s="122">
        <v>18091.497608652717</v>
      </c>
      <c r="C16" s="123">
        <v>17696.104594956872</v>
      </c>
      <c r="D16" s="121">
        <v>-2.1855184255544335E-2</v>
      </c>
      <c r="E16" s="123">
        <v>16978.915403934439</v>
      </c>
      <c r="F16" s="121">
        <v>-4.052808272995978E-2</v>
      </c>
      <c r="G16" s="123">
        <v>15421.149985520153</v>
      </c>
      <c r="H16" s="121">
        <v>-9.1747051054469231E-2</v>
      </c>
      <c r="I16" s="123">
        <v>15201.322075207034</v>
      </c>
      <c r="J16" s="121">
        <v>-1.4254962212255862E-2</v>
      </c>
      <c r="K16" s="122">
        <v>22912.591848640986</v>
      </c>
      <c r="L16" s="123">
        <v>22632.708604631509</v>
      </c>
      <c r="M16" s="121">
        <v>-1.2215259009472512E-2</v>
      </c>
      <c r="N16" s="123">
        <v>22820.830484493374</v>
      </c>
      <c r="O16" s="121">
        <v>8.3119472418500262E-3</v>
      </c>
      <c r="P16" s="123">
        <v>22197.475912699691</v>
      </c>
      <c r="Q16" s="121">
        <v>-2.7315157185767158E-2</v>
      </c>
      <c r="R16" s="123">
        <v>23103.956137745135</v>
      </c>
      <c r="S16" s="121">
        <v>4.0837085649311433E-2</v>
      </c>
      <c r="T16" s="122">
        <v>7108.0593408650475</v>
      </c>
      <c r="U16" s="123">
        <v>7909.6944168119981</v>
      </c>
      <c r="V16" s="121">
        <v>0.11277833196161691</v>
      </c>
      <c r="W16" s="123">
        <v>7829.6331390090836</v>
      </c>
      <c r="X16" s="121">
        <v>-1.0121917938162639E-2</v>
      </c>
      <c r="Y16" s="123">
        <v>8685.6065965199541</v>
      </c>
      <c r="Z16" s="121">
        <v>0.10932484859938185</v>
      </c>
      <c r="AA16" s="123">
        <v>9504.809845529111</v>
      </c>
      <c r="AB16" s="121">
        <v>9.4317332923803621E-2</v>
      </c>
      <c r="AC16" s="122" t="s">
        <v>111</v>
      </c>
      <c r="AD16" s="123" t="s">
        <v>111</v>
      </c>
      <c r="AE16" s="197" t="s">
        <v>111</v>
      </c>
      <c r="AF16" s="134" t="s">
        <v>111</v>
      </c>
      <c r="AG16" s="121" t="s">
        <v>111</v>
      </c>
      <c r="AH16" s="123" t="s">
        <v>111</v>
      </c>
      <c r="AI16" s="121" t="s">
        <v>111</v>
      </c>
      <c r="AJ16" s="123" t="s">
        <v>111</v>
      </c>
      <c r="AK16" s="137" t="s">
        <v>111</v>
      </c>
      <c r="AL16" s="122" t="s">
        <v>111</v>
      </c>
      <c r="AM16" s="126" t="s">
        <v>111</v>
      </c>
      <c r="AN16" s="121" t="s">
        <v>111</v>
      </c>
      <c r="AO16" s="123" t="s">
        <v>111</v>
      </c>
      <c r="AP16" s="121" t="s">
        <v>111</v>
      </c>
      <c r="AQ16" s="123" t="s">
        <v>111</v>
      </c>
      <c r="AR16" s="121" t="s">
        <v>111</v>
      </c>
      <c r="AS16" s="123" t="s">
        <v>111</v>
      </c>
      <c r="AT16" s="121" t="s">
        <v>111</v>
      </c>
    </row>
    <row r="17" spans="1:46" x14ac:dyDescent="0.3">
      <c r="A17" s="109" t="s">
        <v>68</v>
      </c>
      <c r="B17" s="122">
        <v>29563.380028474054</v>
      </c>
      <c r="C17" s="123">
        <v>32233.884964171273</v>
      </c>
      <c r="D17" s="121">
        <v>9.0331515987857713E-2</v>
      </c>
      <c r="E17" s="123">
        <v>29285.331525333182</v>
      </c>
      <c r="F17" s="121">
        <v>-9.1473722206165231E-2</v>
      </c>
      <c r="G17" s="123">
        <v>31354.438971703552</v>
      </c>
      <c r="H17" s="121">
        <v>7.0653372818419102E-2</v>
      </c>
      <c r="I17" s="123">
        <v>32673.867744500389</v>
      </c>
      <c r="J17" s="121">
        <v>4.208108376576547E-2</v>
      </c>
      <c r="K17" s="122">
        <v>45830.589138618059</v>
      </c>
      <c r="L17" s="123">
        <v>43463.890060590224</v>
      </c>
      <c r="M17" s="121">
        <v>-5.1640162662312195E-2</v>
      </c>
      <c r="N17" s="123">
        <v>42303.034379829776</v>
      </c>
      <c r="O17" s="121">
        <v>-2.6708508583612067E-2</v>
      </c>
      <c r="P17" s="123">
        <v>43254.605577663628</v>
      </c>
      <c r="Q17" s="121">
        <v>2.2494159385586965E-2</v>
      </c>
      <c r="R17" s="123">
        <v>43177.146687985456</v>
      </c>
      <c r="S17" s="121">
        <v>-1.7907662928308143E-3</v>
      </c>
      <c r="T17" s="122">
        <v>39580.101724457883</v>
      </c>
      <c r="U17" s="123">
        <v>40474.126518834608</v>
      </c>
      <c r="V17" s="121">
        <v>2.2587733619296779E-2</v>
      </c>
      <c r="W17" s="123">
        <v>45974.946604797202</v>
      </c>
      <c r="X17" s="121">
        <v>0.13590954417268986</v>
      </c>
      <c r="Y17" s="123">
        <v>44080.065769357941</v>
      </c>
      <c r="Z17" s="121">
        <v>-4.1215509214784896E-2</v>
      </c>
      <c r="AA17" s="123">
        <v>43539.593009745251</v>
      </c>
      <c r="AB17" s="121">
        <v>-1.22611604628865E-2</v>
      </c>
      <c r="AC17" s="122" t="s">
        <v>111</v>
      </c>
      <c r="AD17" s="123" t="s">
        <v>111</v>
      </c>
      <c r="AE17" s="197" t="s">
        <v>111</v>
      </c>
      <c r="AF17" s="134" t="s">
        <v>111</v>
      </c>
      <c r="AG17" s="121" t="s">
        <v>111</v>
      </c>
      <c r="AH17" s="123" t="s">
        <v>111</v>
      </c>
      <c r="AI17" s="121" t="s">
        <v>111</v>
      </c>
      <c r="AJ17" s="123" t="s">
        <v>111</v>
      </c>
      <c r="AK17" s="137" t="s">
        <v>111</v>
      </c>
      <c r="AL17" s="122" t="s">
        <v>111</v>
      </c>
      <c r="AM17" s="126" t="s">
        <v>111</v>
      </c>
      <c r="AN17" s="121" t="s">
        <v>111</v>
      </c>
      <c r="AO17" s="123" t="s">
        <v>111</v>
      </c>
      <c r="AP17" s="121" t="s">
        <v>111</v>
      </c>
      <c r="AQ17" s="123" t="s">
        <v>111</v>
      </c>
      <c r="AR17" s="121" t="s">
        <v>111</v>
      </c>
      <c r="AS17" s="123" t="s">
        <v>111</v>
      </c>
      <c r="AT17" s="121" t="s">
        <v>111</v>
      </c>
    </row>
    <row r="18" spans="1:46" x14ac:dyDescent="0.3">
      <c r="A18" s="109" t="s">
        <v>69</v>
      </c>
      <c r="B18" s="122">
        <v>274110.21497061016</v>
      </c>
      <c r="C18" s="123">
        <v>264828.26369310718</v>
      </c>
      <c r="D18" s="121">
        <v>-3.3862113743182376E-2</v>
      </c>
      <c r="E18" s="123">
        <v>228575.25827319711</v>
      </c>
      <c r="F18" s="121">
        <v>-0.13689250880684467</v>
      </c>
      <c r="G18" s="123">
        <v>219579.53338946376</v>
      </c>
      <c r="H18" s="121">
        <v>-3.9355636964791274E-2</v>
      </c>
      <c r="I18" s="123">
        <v>217043.47343353796</v>
      </c>
      <c r="J18" s="121">
        <v>-1.1549619023133784E-2</v>
      </c>
      <c r="K18" s="122">
        <v>172309.90265637124</v>
      </c>
      <c r="L18" s="123">
        <v>171195.26565729358</v>
      </c>
      <c r="M18" s="121">
        <v>-6.4687924599465818E-3</v>
      </c>
      <c r="N18" s="123">
        <v>173990.0920112911</v>
      </c>
      <c r="O18" s="121">
        <v>1.6325371751765072E-2</v>
      </c>
      <c r="P18" s="123">
        <v>174029.04658008329</v>
      </c>
      <c r="Q18" s="121">
        <v>2.2388958096342115E-4</v>
      </c>
      <c r="R18" s="123">
        <v>173774.46948019089</v>
      </c>
      <c r="S18" s="121">
        <v>-1.4628425822884594E-3</v>
      </c>
      <c r="T18" s="122">
        <v>196871.83974406336</v>
      </c>
      <c r="U18" s="123">
        <v>189953.48448061451</v>
      </c>
      <c r="V18" s="121">
        <v>-3.5141416225107802E-2</v>
      </c>
      <c r="W18" s="123">
        <v>187425.99620829476</v>
      </c>
      <c r="X18" s="121">
        <v>-1.330582736731889E-2</v>
      </c>
      <c r="Y18" s="123">
        <v>185428.86056189172</v>
      </c>
      <c r="Z18" s="121">
        <v>-1.0655595738082835E-2</v>
      </c>
      <c r="AA18" s="123">
        <v>172839.11163933986</v>
      </c>
      <c r="AB18" s="121">
        <v>-6.789530434691804E-2</v>
      </c>
      <c r="AC18" s="122" t="s">
        <v>111</v>
      </c>
      <c r="AD18" s="123" t="s">
        <v>111</v>
      </c>
      <c r="AE18" s="197" t="s">
        <v>111</v>
      </c>
      <c r="AF18" s="134" t="s">
        <v>111</v>
      </c>
      <c r="AG18" s="121" t="s">
        <v>111</v>
      </c>
      <c r="AH18" s="123" t="s">
        <v>111</v>
      </c>
      <c r="AI18" s="121" t="s">
        <v>111</v>
      </c>
      <c r="AJ18" s="123" t="s">
        <v>111</v>
      </c>
      <c r="AK18" s="137" t="s">
        <v>111</v>
      </c>
      <c r="AL18" s="122" t="s">
        <v>111</v>
      </c>
      <c r="AM18" s="126" t="s">
        <v>111</v>
      </c>
      <c r="AN18" s="121" t="s">
        <v>111</v>
      </c>
      <c r="AO18" s="123" t="s">
        <v>111</v>
      </c>
      <c r="AP18" s="121" t="s">
        <v>111</v>
      </c>
      <c r="AQ18" s="123" t="s">
        <v>111</v>
      </c>
      <c r="AR18" s="121" t="s">
        <v>111</v>
      </c>
      <c r="AS18" s="123" t="s">
        <v>111</v>
      </c>
      <c r="AT18" s="121" t="s">
        <v>111</v>
      </c>
    </row>
    <row r="19" spans="1:46" x14ac:dyDescent="0.3">
      <c r="A19" s="109" t="s">
        <v>70</v>
      </c>
      <c r="B19" s="134" t="s">
        <v>111</v>
      </c>
      <c r="C19" s="123" t="s">
        <v>111</v>
      </c>
      <c r="D19" s="121" t="s">
        <v>111</v>
      </c>
      <c r="E19" s="123" t="s">
        <v>111</v>
      </c>
      <c r="F19" s="121" t="s">
        <v>111</v>
      </c>
      <c r="G19" s="123" t="s">
        <v>111</v>
      </c>
      <c r="H19" s="121" t="s">
        <v>111</v>
      </c>
      <c r="I19" s="123" t="s">
        <v>111</v>
      </c>
      <c r="J19" s="121" t="s">
        <v>111</v>
      </c>
      <c r="K19" s="122">
        <v>184783.93977263072</v>
      </c>
      <c r="L19" s="123">
        <v>185173.69117120595</v>
      </c>
      <c r="M19" s="121">
        <v>2.1092276691081491E-3</v>
      </c>
      <c r="N19" s="123">
        <v>182028.72403146309</v>
      </c>
      <c r="O19" s="121">
        <v>-1.6983876704359302E-2</v>
      </c>
      <c r="P19" s="123">
        <v>180599.51237135014</v>
      </c>
      <c r="Q19" s="121">
        <v>-7.851572150041064E-3</v>
      </c>
      <c r="R19" s="123">
        <v>177816.09318930114</v>
      </c>
      <c r="S19" s="121">
        <v>-1.5412107959215882E-2</v>
      </c>
      <c r="T19" s="122">
        <v>93035.965624284392</v>
      </c>
      <c r="U19" s="123">
        <v>91155.436468547661</v>
      </c>
      <c r="V19" s="121">
        <v>-2.0212926722672386E-2</v>
      </c>
      <c r="W19" s="123">
        <v>88930.310346559752</v>
      </c>
      <c r="X19" s="121">
        <v>-2.4410240444141418E-2</v>
      </c>
      <c r="Y19" s="123">
        <v>86622.696874343543</v>
      </c>
      <c r="Z19" s="121">
        <v>-2.594855975677457E-2</v>
      </c>
      <c r="AA19" s="123">
        <v>90306.696159213985</v>
      </c>
      <c r="AB19" s="121">
        <v>4.2529261011285735E-2</v>
      </c>
      <c r="AC19" s="122" t="s">
        <v>111</v>
      </c>
      <c r="AD19" s="123" t="s">
        <v>111</v>
      </c>
      <c r="AE19" s="197" t="s">
        <v>111</v>
      </c>
      <c r="AF19" s="134" t="s">
        <v>111</v>
      </c>
      <c r="AG19" s="121" t="s">
        <v>111</v>
      </c>
      <c r="AH19" s="123" t="s">
        <v>111</v>
      </c>
      <c r="AI19" s="121" t="s">
        <v>111</v>
      </c>
      <c r="AJ19" s="123" t="s">
        <v>111</v>
      </c>
      <c r="AK19" s="137" t="s">
        <v>111</v>
      </c>
      <c r="AL19" s="122" t="s">
        <v>111</v>
      </c>
      <c r="AM19" s="126" t="s">
        <v>111</v>
      </c>
      <c r="AN19" s="121" t="s">
        <v>111</v>
      </c>
      <c r="AO19" s="123" t="s">
        <v>111</v>
      </c>
      <c r="AP19" s="121" t="s">
        <v>111</v>
      </c>
      <c r="AQ19" s="123" t="s">
        <v>111</v>
      </c>
      <c r="AR19" s="121" t="s">
        <v>111</v>
      </c>
      <c r="AS19" s="123" t="s">
        <v>111</v>
      </c>
      <c r="AT19" s="121" t="s">
        <v>111</v>
      </c>
    </row>
    <row r="20" spans="1:46" x14ac:dyDescent="0.3">
      <c r="A20" s="109" t="s">
        <v>71</v>
      </c>
      <c r="B20" s="122">
        <v>73687.088722302447</v>
      </c>
      <c r="C20" s="123">
        <v>70587.951932208161</v>
      </c>
      <c r="D20" s="121">
        <v>-4.2058070739824038E-2</v>
      </c>
      <c r="E20" s="123">
        <v>64654.772544042113</v>
      </c>
      <c r="F20" s="121">
        <v>-8.4053712081974097E-2</v>
      </c>
      <c r="G20" s="123">
        <v>61905.260979178172</v>
      </c>
      <c r="H20" s="121">
        <v>-4.2526041878671927E-2</v>
      </c>
      <c r="I20" s="123">
        <v>61246.481048063593</v>
      </c>
      <c r="J20" s="121">
        <v>-1.0641743863032294E-2</v>
      </c>
      <c r="K20" s="122">
        <v>72135.42377383342</v>
      </c>
      <c r="L20" s="123">
        <v>69150.339869969073</v>
      </c>
      <c r="M20" s="121">
        <v>-4.1381664481843106E-2</v>
      </c>
      <c r="N20" s="123">
        <v>66154.117948801679</v>
      </c>
      <c r="O20" s="121">
        <v>-4.3329098986375492E-2</v>
      </c>
      <c r="P20" s="123">
        <v>64649.164440955086</v>
      </c>
      <c r="Q20" s="121">
        <v>-2.2749203745884961E-2</v>
      </c>
      <c r="R20" s="123">
        <v>63864.432997026051</v>
      </c>
      <c r="S20" s="121">
        <v>-1.2138307597861386E-2</v>
      </c>
      <c r="T20" s="122">
        <v>48703.107680679605</v>
      </c>
      <c r="U20" s="123">
        <v>47841.865199377455</v>
      </c>
      <c r="V20" s="121">
        <v>-1.7683522105998994E-2</v>
      </c>
      <c r="W20" s="123">
        <v>46619.00550282115</v>
      </c>
      <c r="X20" s="121">
        <v>-2.5560451948520968E-2</v>
      </c>
      <c r="Y20" s="123">
        <v>45355.780973120636</v>
      </c>
      <c r="Z20" s="121">
        <v>-2.7096771286210131E-2</v>
      </c>
      <c r="AA20" s="123">
        <v>44300.608854077502</v>
      </c>
      <c r="AB20" s="121">
        <v>-2.3264335800291192E-2</v>
      </c>
      <c r="AC20" s="122" t="s">
        <v>111</v>
      </c>
      <c r="AD20" s="123" t="s">
        <v>111</v>
      </c>
      <c r="AE20" s="197" t="s">
        <v>111</v>
      </c>
      <c r="AF20" s="134" t="s">
        <v>111</v>
      </c>
      <c r="AG20" s="121" t="s">
        <v>111</v>
      </c>
      <c r="AH20" s="123" t="s">
        <v>111</v>
      </c>
      <c r="AI20" s="121" t="s">
        <v>111</v>
      </c>
      <c r="AJ20" s="123" t="s">
        <v>111</v>
      </c>
      <c r="AK20" s="137" t="s">
        <v>111</v>
      </c>
      <c r="AL20" s="122" t="s">
        <v>111</v>
      </c>
      <c r="AM20" s="126" t="s">
        <v>111</v>
      </c>
      <c r="AN20" s="121" t="s">
        <v>111</v>
      </c>
      <c r="AO20" s="123" t="s">
        <v>111</v>
      </c>
      <c r="AP20" s="121" t="s">
        <v>111</v>
      </c>
      <c r="AQ20" s="123" t="s">
        <v>111</v>
      </c>
      <c r="AR20" s="121" t="s">
        <v>111</v>
      </c>
      <c r="AS20" s="123" t="s">
        <v>111</v>
      </c>
      <c r="AT20" s="121" t="s">
        <v>111</v>
      </c>
    </row>
    <row r="21" spans="1:46" x14ac:dyDescent="0.3">
      <c r="A21" s="109" t="s">
        <v>72</v>
      </c>
      <c r="B21" s="122">
        <v>67052.474376829865</v>
      </c>
      <c r="C21" s="123">
        <v>65351.625521651331</v>
      </c>
      <c r="D21" s="121">
        <v>-2.536593721537983E-2</v>
      </c>
      <c r="E21" s="123">
        <v>60177.18272536571</v>
      </c>
      <c r="F21" s="121">
        <v>-7.9178486456642161E-2</v>
      </c>
      <c r="G21" s="123">
        <v>57529.307664521722</v>
      </c>
      <c r="H21" s="121">
        <v>-4.4001313137709608E-2</v>
      </c>
      <c r="I21" s="123">
        <v>59343.466787500322</v>
      </c>
      <c r="J21" s="121">
        <v>3.1534520344964845E-2</v>
      </c>
      <c r="K21" s="122">
        <v>91037.443608264439</v>
      </c>
      <c r="L21" s="123">
        <v>90559.083578235062</v>
      </c>
      <c r="M21" s="121">
        <v>-5.2545415498238546E-3</v>
      </c>
      <c r="N21" s="123">
        <v>86499.609737323248</v>
      </c>
      <c r="O21" s="121">
        <v>-4.4826799041145171E-2</v>
      </c>
      <c r="P21" s="123">
        <v>75735.879246577679</v>
      </c>
      <c r="Q21" s="121">
        <v>-0.12443675206665339</v>
      </c>
      <c r="R21" s="123">
        <v>82401.929974510334</v>
      </c>
      <c r="S21" s="121">
        <v>8.8017077166683499E-2</v>
      </c>
      <c r="T21" s="122">
        <v>19130.874378438148</v>
      </c>
      <c r="U21" s="123">
        <v>18545.59067786079</v>
      </c>
      <c r="V21" s="121">
        <v>-3.0593672249346504E-2</v>
      </c>
      <c r="W21" s="123">
        <v>16459.260023870986</v>
      </c>
      <c r="X21" s="121">
        <v>-0.11249739575458262</v>
      </c>
      <c r="Y21" s="123">
        <v>16332.51790438</v>
      </c>
      <c r="Z21" s="121">
        <v>-7.7003534367383608E-3</v>
      </c>
      <c r="AA21" s="123">
        <v>15955.5336841261</v>
      </c>
      <c r="AB21" s="121">
        <v>-2.3081818887998984E-2</v>
      </c>
      <c r="AC21" s="122" t="s">
        <v>111</v>
      </c>
      <c r="AD21" s="123" t="s">
        <v>111</v>
      </c>
      <c r="AE21" s="197" t="s">
        <v>111</v>
      </c>
      <c r="AF21" s="134" t="s">
        <v>111</v>
      </c>
      <c r="AG21" s="121" t="s">
        <v>111</v>
      </c>
      <c r="AH21" s="123">
        <v>745.99790788478219</v>
      </c>
      <c r="AI21" s="121" t="s">
        <v>111</v>
      </c>
      <c r="AJ21" s="123">
        <v>772.23529250059721</v>
      </c>
      <c r="AK21" s="137">
        <v>3.5170855492355324E-2</v>
      </c>
      <c r="AL21" s="122" t="s">
        <v>111</v>
      </c>
      <c r="AM21" s="126" t="s">
        <v>111</v>
      </c>
      <c r="AN21" s="121" t="s">
        <v>111</v>
      </c>
      <c r="AO21" s="123" t="s">
        <v>111</v>
      </c>
      <c r="AP21" s="121" t="s">
        <v>111</v>
      </c>
      <c r="AQ21" s="123" t="s">
        <v>111</v>
      </c>
      <c r="AR21" s="121" t="s">
        <v>111</v>
      </c>
      <c r="AS21" s="123" t="s">
        <v>111</v>
      </c>
      <c r="AT21" s="121" t="s">
        <v>111</v>
      </c>
    </row>
    <row r="22" spans="1:46" x14ac:dyDescent="0.3">
      <c r="A22" s="109" t="s">
        <v>73</v>
      </c>
      <c r="B22" s="122">
        <v>67437.944631389168</v>
      </c>
      <c r="C22" s="123">
        <v>67842.872646545467</v>
      </c>
      <c r="D22" s="121">
        <v>6.0044536850820673E-3</v>
      </c>
      <c r="E22" s="123">
        <v>59152.64817358226</v>
      </c>
      <c r="F22" s="121">
        <v>-0.12809340368351441</v>
      </c>
      <c r="G22" s="123">
        <v>61054.844298032396</v>
      </c>
      <c r="H22" s="121">
        <v>3.2157412781726791E-2</v>
      </c>
      <c r="I22" s="123">
        <v>65774.900252304215</v>
      </c>
      <c r="J22" s="121">
        <v>7.7308459443961475E-2</v>
      </c>
      <c r="K22" s="122">
        <v>107606.04849644387</v>
      </c>
      <c r="L22" s="123">
        <v>108120.29198409728</v>
      </c>
      <c r="M22" s="121">
        <v>4.778945931374956E-3</v>
      </c>
      <c r="N22" s="123">
        <v>108322.9990266184</v>
      </c>
      <c r="O22" s="121">
        <v>1.8748288485102016E-3</v>
      </c>
      <c r="P22" s="123">
        <v>107206.24586732109</v>
      </c>
      <c r="Q22" s="121">
        <v>-1.0309474159064691E-2</v>
      </c>
      <c r="R22" s="123">
        <v>106023.25408933157</v>
      </c>
      <c r="S22" s="121">
        <v>-1.1034728139380889E-2</v>
      </c>
      <c r="T22" s="122">
        <v>46905.765167031954</v>
      </c>
      <c r="U22" s="123">
        <v>51522.719869173874</v>
      </c>
      <c r="V22" s="121">
        <v>9.8430431434193499E-2</v>
      </c>
      <c r="W22" s="123">
        <v>53021.285990920253</v>
      </c>
      <c r="X22" s="121">
        <v>2.908553984633433E-2</v>
      </c>
      <c r="Y22" s="123">
        <v>51037.786599067847</v>
      </c>
      <c r="Z22" s="121">
        <v>-3.7409492334683714E-2</v>
      </c>
      <c r="AA22" s="123">
        <v>50897.199663648287</v>
      </c>
      <c r="AB22" s="121">
        <v>-2.7545656813833252E-3</v>
      </c>
      <c r="AC22" s="122" t="s">
        <v>111</v>
      </c>
      <c r="AD22" s="123" t="s">
        <v>111</v>
      </c>
      <c r="AE22" s="197" t="s">
        <v>111</v>
      </c>
      <c r="AF22" s="134" t="s">
        <v>111</v>
      </c>
      <c r="AG22" s="121" t="s">
        <v>111</v>
      </c>
      <c r="AH22" s="123" t="s">
        <v>111</v>
      </c>
      <c r="AI22" s="121" t="s">
        <v>111</v>
      </c>
      <c r="AJ22" s="123" t="s">
        <v>111</v>
      </c>
      <c r="AK22" s="137" t="s">
        <v>111</v>
      </c>
      <c r="AL22" s="122" t="s">
        <v>111</v>
      </c>
      <c r="AM22" s="126" t="s">
        <v>111</v>
      </c>
      <c r="AN22" s="121" t="s">
        <v>111</v>
      </c>
      <c r="AO22" s="126" t="s">
        <v>111</v>
      </c>
      <c r="AP22" s="121" t="s">
        <v>111</v>
      </c>
      <c r="AQ22" s="123" t="s">
        <v>111</v>
      </c>
      <c r="AR22" s="121" t="s">
        <v>111</v>
      </c>
      <c r="AS22" s="126" t="s">
        <v>111</v>
      </c>
      <c r="AT22" s="121" t="s">
        <v>111</v>
      </c>
    </row>
    <row r="23" spans="1:46" x14ac:dyDescent="0.3">
      <c r="A23" s="109" t="s">
        <v>74</v>
      </c>
      <c r="B23" s="122">
        <v>51653.364377839309</v>
      </c>
      <c r="C23" s="123">
        <v>52929.072819588218</v>
      </c>
      <c r="D23" s="121">
        <v>2.4697489836619901E-2</v>
      </c>
      <c r="E23" s="123">
        <v>44616.519466769176</v>
      </c>
      <c r="F23" s="121">
        <v>-0.15705080232848323</v>
      </c>
      <c r="G23" s="123">
        <v>44402.202327451996</v>
      </c>
      <c r="H23" s="121">
        <v>-4.8035378348327828E-3</v>
      </c>
      <c r="I23" s="123">
        <v>41146.979929719811</v>
      </c>
      <c r="J23" s="121">
        <v>-7.331218334005063E-2</v>
      </c>
      <c r="K23" s="122">
        <v>134964.69389883711</v>
      </c>
      <c r="L23" s="123">
        <v>134906.07953857389</v>
      </c>
      <c r="M23" s="121">
        <v>-4.3429402586692145E-4</v>
      </c>
      <c r="N23" s="123">
        <v>134599.61756691989</v>
      </c>
      <c r="O23" s="121">
        <v>-2.2716690952861995E-3</v>
      </c>
      <c r="P23" s="123">
        <v>126516.0696925667</v>
      </c>
      <c r="Q23" s="121">
        <v>-6.0056246967672311E-2</v>
      </c>
      <c r="R23" s="123">
        <v>129540.08504243704</v>
      </c>
      <c r="S23" s="121">
        <v>2.3902223308222226E-2</v>
      </c>
      <c r="T23" s="122">
        <v>25041.045715196517</v>
      </c>
      <c r="U23" s="123">
        <v>25097.100220839369</v>
      </c>
      <c r="V23" s="121">
        <v>2.2385049841922022E-3</v>
      </c>
      <c r="W23" s="123">
        <v>24886.134721849441</v>
      </c>
      <c r="X23" s="121">
        <v>-8.4059710936147392E-3</v>
      </c>
      <c r="Y23" s="123">
        <v>25856.078759679462</v>
      </c>
      <c r="Z23" s="121">
        <v>3.8975278751441911E-2</v>
      </c>
      <c r="AA23" s="123">
        <v>24147.720578412194</v>
      </c>
      <c r="AB23" s="121">
        <v>-6.6071819982669533E-2</v>
      </c>
      <c r="AC23" s="122" t="s">
        <v>111</v>
      </c>
      <c r="AD23" s="123" t="s">
        <v>111</v>
      </c>
      <c r="AE23" s="197" t="s">
        <v>111</v>
      </c>
      <c r="AF23" s="134" t="s">
        <v>111</v>
      </c>
      <c r="AG23" s="121" t="s">
        <v>111</v>
      </c>
      <c r="AH23" s="123" t="s">
        <v>111</v>
      </c>
      <c r="AI23" s="121" t="s">
        <v>111</v>
      </c>
      <c r="AJ23" s="123" t="s">
        <v>111</v>
      </c>
      <c r="AK23" s="137" t="s">
        <v>111</v>
      </c>
      <c r="AL23" s="122" t="s">
        <v>111</v>
      </c>
      <c r="AM23" s="126" t="s">
        <v>111</v>
      </c>
      <c r="AN23" s="121" t="s">
        <v>111</v>
      </c>
      <c r="AO23" s="126" t="s">
        <v>111</v>
      </c>
      <c r="AP23" s="121" t="s">
        <v>111</v>
      </c>
      <c r="AQ23" s="123" t="s">
        <v>111</v>
      </c>
      <c r="AR23" s="121" t="s">
        <v>111</v>
      </c>
      <c r="AS23" s="126" t="s">
        <v>111</v>
      </c>
      <c r="AT23" s="121" t="s">
        <v>111</v>
      </c>
    </row>
    <row r="24" spans="1:46" x14ac:dyDescent="0.3">
      <c r="A24" s="109" t="s">
        <v>75</v>
      </c>
      <c r="B24" s="122">
        <v>14100.900752542433</v>
      </c>
      <c r="C24" s="123">
        <v>14249.138999893939</v>
      </c>
      <c r="D24" s="121">
        <v>1.0512679292830285E-2</v>
      </c>
      <c r="E24" s="123">
        <v>12688.680284750588</v>
      </c>
      <c r="F24" s="121">
        <v>-0.10951249160773624</v>
      </c>
      <c r="G24" s="123">
        <v>12455.460778955125</v>
      </c>
      <c r="H24" s="121">
        <v>-1.8380123114596025E-2</v>
      </c>
      <c r="I24" s="123">
        <v>13772.168458829778</v>
      </c>
      <c r="J24" s="121">
        <v>0.10571328538076852</v>
      </c>
      <c r="K24" s="122">
        <v>29465.125446805105</v>
      </c>
      <c r="L24" s="123">
        <v>28754.044737423435</v>
      </c>
      <c r="M24" s="121">
        <v>-2.4132960528724712E-2</v>
      </c>
      <c r="N24" s="123">
        <v>29255.437399201302</v>
      </c>
      <c r="O24" s="121">
        <v>1.7437291565638446E-2</v>
      </c>
      <c r="P24" s="123">
        <v>27096.850389494812</v>
      </c>
      <c r="Q24" s="121">
        <v>-7.3784130459297881E-2</v>
      </c>
      <c r="R24" s="123">
        <v>27413.336559157477</v>
      </c>
      <c r="S24" s="121">
        <v>1.1679813893992863E-2</v>
      </c>
      <c r="T24" s="122">
        <v>23858.064667043029</v>
      </c>
      <c r="U24" s="123">
        <v>23353.529282707867</v>
      </c>
      <c r="V24" s="121">
        <v>-2.1147372654753305E-2</v>
      </c>
      <c r="W24" s="123">
        <v>22782.485433589431</v>
      </c>
      <c r="X24" s="121">
        <v>-2.4452143494271161E-2</v>
      </c>
      <c r="Y24" s="123">
        <v>23706.453748896904</v>
      </c>
      <c r="Z24" s="121">
        <v>4.0556080590979704E-2</v>
      </c>
      <c r="AA24" s="123">
        <v>25663.895827697394</v>
      </c>
      <c r="AB24" s="121">
        <v>8.2570008130869121E-2</v>
      </c>
      <c r="AC24" s="122" t="s">
        <v>111</v>
      </c>
      <c r="AD24" s="123" t="s">
        <v>111</v>
      </c>
      <c r="AE24" s="197" t="s">
        <v>111</v>
      </c>
      <c r="AF24" s="134" t="s">
        <v>111</v>
      </c>
      <c r="AG24" s="121" t="s">
        <v>111</v>
      </c>
      <c r="AH24" s="123" t="s">
        <v>111</v>
      </c>
      <c r="AI24" s="121" t="s">
        <v>111</v>
      </c>
      <c r="AJ24" s="123" t="s">
        <v>111</v>
      </c>
      <c r="AK24" s="137" t="s">
        <v>111</v>
      </c>
      <c r="AL24" s="122" t="s">
        <v>111</v>
      </c>
      <c r="AM24" s="126" t="s">
        <v>111</v>
      </c>
      <c r="AN24" s="121" t="s">
        <v>111</v>
      </c>
      <c r="AO24" s="123" t="s">
        <v>111</v>
      </c>
      <c r="AP24" s="121" t="s">
        <v>111</v>
      </c>
      <c r="AQ24" s="123" t="s">
        <v>111</v>
      </c>
      <c r="AR24" s="121" t="s">
        <v>111</v>
      </c>
      <c r="AS24" s="123" t="s">
        <v>111</v>
      </c>
      <c r="AT24" s="121" t="s">
        <v>111</v>
      </c>
    </row>
    <row r="25" spans="1:46" x14ac:dyDescent="0.3">
      <c r="A25" s="109" t="s">
        <v>76</v>
      </c>
      <c r="B25" s="122">
        <v>106775.42256860591</v>
      </c>
      <c r="C25" s="123">
        <v>105333.64217141696</v>
      </c>
      <c r="D25" s="121">
        <v>-1.3502923823715762E-2</v>
      </c>
      <c r="E25" s="123">
        <v>98517.884405788674</v>
      </c>
      <c r="F25" s="121">
        <v>-6.4706371346549552E-2</v>
      </c>
      <c r="G25" s="123">
        <v>86723.058106883022</v>
      </c>
      <c r="H25" s="121">
        <v>-0.11972269167213889</v>
      </c>
      <c r="I25" s="123">
        <v>86064.949499855909</v>
      </c>
      <c r="J25" s="121">
        <v>-7.5886231573616403E-3</v>
      </c>
      <c r="K25" s="122">
        <v>174561.65353005793</v>
      </c>
      <c r="L25" s="123">
        <v>170701.43321105413</v>
      </c>
      <c r="M25" s="121">
        <v>-2.2113793269832316E-2</v>
      </c>
      <c r="N25" s="123">
        <v>177220.38561416976</v>
      </c>
      <c r="O25" s="121">
        <v>3.8189207205165276E-2</v>
      </c>
      <c r="P25" s="123">
        <v>167822.88627807776</v>
      </c>
      <c r="Q25" s="121">
        <v>-5.302719155882829E-2</v>
      </c>
      <c r="R25" s="123">
        <v>169325.54236158039</v>
      </c>
      <c r="S25" s="121">
        <v>8.9538210003894392E-3</v>
      </c>
      <c r="T25" s="122">
        <v>53316.797156529894</v>
      </c>
      <c r="U25" s="123">
        <v>52897.585118355935</v>
      </c>
      <c r="V25" s="121">
        <v>-7.8626635606638962E-3</v>
      </c>
      <c r="W25" s="123">
        <v>54927.9293311492</v>
      </c>
      <c r="X25" s="121">
        <v>3.8382550134386406E-2</v>
      </c>
      <c r="Y25" s="123">
        <v>56756.295014495736</v>
      </c>
      <c r="Z25" s="121">
        <v>3.328663041935731E-2</v>
      </c>
      <c r="AA25" s="123">
        <v>52879.635778286065</v>
      </c>
      <c r="AB25" s="121">
        <v>-6.8303599366723255E-2</v>
      </c>
      <c r="AC25" s="122" t="s">
        <v>111</v>
      </c>
      <c r="AD25" s="123" t="s">
        <v>111</v>
      </c>
      <c r="AE25" s="197" t="s">
        <v>111</v>
      </c>
      <c r="AF25" s="134" t="s">
        <v>111</v>
      </c>
      <c r="AG25" s="121" t="s">
        <v>111</v>
      </c>
      <c r="AH25" s="123" t="s">
        <v>111</v>
      </c>
      <c r="AI25" s="121" t="s">
        <v>111</v>
      </c>
      <c r="AJ25" s="123" t="s">
        <v>111</v>
      </c>
      <c r="AK25" s="137" t="s">
        <v>111</v>
      </c>
      <c r="AL25" s="122" t="s">
        <v>111</v>
      </c>
      <c r="AM25" s="126" t="s">
        <v>111</v>
      </c>
      <c r="AN25" s="121" t="s">
        <v>111</v>
      </c>
      <c r="AO25" s="123" t="s">
        <v>111</v>
      </c>
      <c r="AP25" s="121" t="s">
        <v>111</v>
      </c>
      <c r="AQ25" s="123" t="s">
        <v>111</v>
      </c>
      <c r="AR25" s="121" t="s">
        <v>111</v>
      </c>
      <c r="AS25" s="123" t="s">
        <v>111</v>
      </c>
      <c r="AT25" s="121" t="s">
        <v>111</v>
      </c>
    </row>
    <row r="26" spans="1:46" x14ac:dyDescent="0.3">
      <c r="A26" s="109" t="s">
        <v>77</v>
      </c>
      <c r="B26" s="122">
        <v>74329.990090000269</v>
      </c>
      <c r="C26" s="123">
        <v>71541.089123651327</v>
      </c>
      <c r="D26" s="121">
        <v>-3.7520534618289081E-2</v>
      </c>
      <c r="E26" s="123">
        <v>62193.144332246047</v>
      </c>
      <c r="F26" s="121">
        <v>-0.13066539670997079</v>
      </c>
      <c r="G26" s="123">
        <v>57356.543736901163</v>
      </c>
      <c r="H26" s="121">
        <v>-7.7767423520299306E-2</v>
      </c>
      <c r="I26" s="123">
        <v>53992.80365034008</v>
      </c>
      <c r="J26" s="121">
        <v>-5.8646143358826119E-2</v>
      </c>
      <c r="K26" s="122">
        <v>116766.8660181931</v>
      </c>
      <c r="L26" s="123">
        <v>115058.72259853792</v>
      </c>
      <c r="M26" s="121">
        <v>-1.4628665458821577E-2</v>
      </c>
      <c r="N26" s="123">
        <v>112797.10698897854</v>
      </c>
      <c r="O26" s="121">
        <v>-1.9656185628364686E-2</v>
      </c>
      <c r="P26" s="123">
        <v>108892.17781780688</v>
      </c>
      <c r="Q26" s="121">
        <v>-3.4619054295011442E-2</v>
      </c>
      <c r="R26" s="123">
        <v>106684.65692681794</v>
      </c>
      <c r="S26" s="121">
        <v>-2.0272538718827504E-2</v>
      </c>
      <c r="T26" s="122">
        <v>267651.12354472186</v>
      </c>
      <c r="U26" s="123">
        <v>266533.9389279969</v>
      </c>
      <c r="V26" s="121">
        <v>-4.1740329796833286E-3</v>
      </c>
      <c r="W26" s="123">
        <v>262728.2229704262</v>
      </c>
      <c r="X26" s="121">
        <v>-1.4278541685450397E-2</v>
      </c>
      <c r="Y26" s="123">
        <v>253911.11954522281</v>
      </c>
      <c r="Z26" s="121">
        <v>-3.3559787850412581E-2</v>
      </c>
      <c r="AA26" s="123">
        <v>264514.12256328779</v>
      </c>
      <c r="AB26" s="121">
        <v>4.1758718708561737E-2</v>
      </c>
      <c r="AC26" s="122" t="s">
        <v>111</v>
      </c>
      <c r="AD26" s="123" t="s">
        <v>111</v>
      </c>
      <c r="AE26" s="197" t="s">
        <v>111</v>
      </c>
      <c r="AF26" s="134" t="s">
        <v>111</v>
      </c>
      <c r="AG26" s="121" t="s">
        <v>111</v>
      </c>
      <c r="AH26" s="123" t="s">
        <v>111</v>
      </c>
      <c r="AI26" s="121" t="s">
        <v>111</v>
      </c>
      <c r="AJ26" s="123" t="s">
        <v>111</v>
      </c>
      <c r="AK26" s="137" t="s">
        <v>111</v>
      </c>
      <c r="AL26" s="122">
        <v>2084.0838369308426</v>
      </c>
      <c r="AM26" s="126">
        <v>2485.2115254389655</v>
      </c>
      <c r="AN26" s="121">
        <v>0.19247195405480877</v>
      </c>
      <c r="AO26" s="126">
        <v>1520.4191228933873</v>
      </c>
      <c r="AP26" s="121">
        <v>-0.38821339458224424</v>
      </c>
      <c r="AQ26" s="123">
        <v>1375.2528099298627</v>
      </c>
      <c r="AR26" s="121">
        <v>-9.5477826329407378E-2</v>
      </c>
      <c r="AS26" s="126">
        <v>1169.017400119413</v>
      </c>
      <c r="AT26" s="121">
        <v>-0.1499618167084259</v>
      </c>
    </row>
    <row r="27" spans="1:46" x14ac:dyDescent="0.3">
      <c r="A27" s="109" t="s">
        <v>78</v>
      </c>
      <c r="B27" s="122">
        <v>128061.16037604575</v>
      </c>
      <c r="C27" s="123">
        <v>126480.61898895162</v>
      </c>
      <c r="D27" s="121">
        <v>-1.2342082349191097E-2</v>
      </c>
      <c r="E27" s="123">
        <v>113060.98945720198</v>
      </c>
      <c r="F27" s="121">
        <v>-0.10610028349815304</v>
      </c>
      <c r="G27" s="123">
        <v>104500.44763199829</v>
      </c>
      <c r="H27" s="121">
        <v>-7.5716141051854091E-2</v>
      </c>
      <c r="I27" s="123">
        <v>101548.78471767108</v>
      </c>
      <c r="J27" s="121">
        <v>-2.8245457136428676E-2</v>
      </c>
      <c r="K27" s="122">
        <v>266707.2389071603</v>
      </c>
      <c r="L27" s="123">
        <v>261926.26620862968</v>
      </c>
      <c r="M27" s="121">
        <v>-1.7925920264184714E-2</v>
      </c>
      <c r="N27" s="123">
        <v>252070.15580272445</v>
      </c>
      <c r="O27" s="121">
        <v>-3.7629331905394414E-2</v>
      </c>
      <c r="P27" s="123">
        <v>244839.19945655204</v>
      </c>
      <c r="Q27" s="121">
        <v>-2.8686285066731654E-2</v>
      </c>
      <c r="R27" s="123">
        <v>241192.418621683</v>
      </c>
      <c r="S27" s="121">
        <v>-1.4894595485377637E-2</v>
      </c>
      <c r="T27" s="122">
        <v>57672.135544046883</v>
      </c>
      <c r="U27" s="123">
        <v>54936.627677138982</v>
      </c>
      <c r="V27" s="121">
        <v>-4.7432054337898877E-2</v>
      </c>
      <c r="W27" s="123">
        <v>51171.508458496231</v>
      </c>
      <c r="X27" s="121">
        <v>-6.8535681526908587E-2</v>
      </c>
      <c r="Y27" s="123">
        <v>52402.635639461783</v>
      </c>
      <c r="Z27" s="121">
        <v>2.4058840906831636E-2</v>
      </c>
      <c r="AA27" s="123">
        <v>50048.461724541929</v>
      </c>
      <c r="AB27" s="121">
        <v>-4.4924723464616068E-2</v>
      </c>
      <c r="AC27" s="122">
        <v>39898.310847373003</v>
      </c>
      <c r="AD27" s="123">
        <v>37939.163834579995</v>
      </c>
      <c r="AE27" s="197">
        <v>-4.9103507671979574E-2</v>
      </c>
      <c r="AF27" s="134">
        <v>33254.354475852699</v>
      </c>
      <c r="AG27" s="121">
        <v>-0.12348214576245575</v>
      </c>
      <c r="AH27" s="123">
        <v>24907.731833787435</v>
      </c>
      <c r="AI27" s="121">
        <v>-0.25099337436022329</v>
      </c>
      <c r="AJ27" s="123">
        <v>24404.355897084253</v>
      </c>
      <c r="AK27" s="137">
        <v>-2.0209625672151788E-2</v>
      </c>
      <c r="AL27" s="122" t="s">
        <v>111</v>
      </c>
      <c r="AM27" s="126" t="s">
        <v>111</v>
      </c>
      <c r="AN27" s="121" t="s">
        <v>111</v>
      </c>
      <c r="AO27" s="126" t="s">
        <v>111</v>
      </c>
      <c r="AP27" s="121" t="s">
        <v>111</v>
      </c>
      <c r="AQ27" s="123" t="s">
        <v>111</v>
      </c>
      <c r="AR27" s="121" t="s">
        <v>111</v>
      </c>
      <c r="AS27" s="126" t="s">
        <v>111</v>
      </c>
      <c r="AT27" s="121" t="s">
        <v>111</v>
      </c>
    </row>
    <row r="28" spans="1:46" x14ac:dyDescent="0.3">
      <c r="A28" s="109" t="s">
        <v>79</v>
      </c>
      <c r="B28" s="122">
        <v>104928.78487802704</v>
      </c>
      <c r="C28" s="123">
        <v>103305.38723299836</v>
      </c>
      <c r="D28" s="121">
        <v>-1.5471423279282082E-2</v>
      </c>
      <c r="E28" s="123">
        <v>94973.101422944077</v>
      </c>
      <c r="F28" s="121">
        <v>-8.0656837297955919E-2</v>
      </c>
      <c r="G28" s="123">
        <v>92550.725339413199</v>
      </c>
      <c r="H28" s="121">
        <v>-2.55059174359622E-2</v>
      </c>
      <c r="I28" s="123">
        <v>90879.911396179377</v>
      </c>
      <c r="J28" s="121">
        <v>-1.8052953524744564E-2</v>
      </c>
      <c r="K28" s="122">
        <v>115494.46813296765</v>
      </c>
      <c r="L28" s="123">
        <v>115098.95959815854</v>
      </c>
      <c r="M28" s="121">
        <v>-3.4244803340170993E-3</v>
      </c>
      <c r="N28" s="123">
        <v>111547.92011905638</v>
      </c>
      <c r="O28" s="121">
        <v>-3.0852055409534618E-2</v>
      </c>
      <c r="P28" s="123">
        <v>107464.18502791747</v>
      </c>
      <c r="Q28" s="121">
        <v>-3.6609692827802576E-2</v>
      </c>
      <c r="R28" s="123">
        <v>105156.1371578346</v>
      </c>
      <c r="S28" s="121">
        <v>-2.1477368199305458E-2</v>
      </c>
      <c r="T28" s="122">
        <v>59587.498916074714</v>
      </c>
      <c r="U28" s="123">
        <v>58798.444791421236</v>
      </c>
      <c r="V28" s="121">
        <v>-1.324194065880846E-2</v>
      </c>
      <c r="W28" s="123">
        <v>57792.005033269881</v>
      </c>
      <c r="X28" s="121">
        <v>-1.7116775141273743E-2</v>
      </c>
      <c r="Y28" s="123">
        <v>55553.067926035452</v>
      </c>
      <c r="Z28" s="121">
        <v>-3.8741294854634512E-2</v>
      </c>
      <c r="AA28" s="123">
        <v>53550.827922026227</v>
      </c>
      <c r="AB28" s="121">
        <v>-3.6041933933784742E-2</v>
      </c>
      <c r="AC28" s="122" t="s">
        <v>111</v>
      </c>
      <c r="AD28" s="123" t="s">
        <v>111</v>
      </c>
      <c r="AE28" s="197" t="s">
        <v>111</v>
      </c>
      <c r="AF28" s="134" t="s">
        <v>111</v>
      </c>
      <c r="AG28" s="121" t="s">
        <v>111</v>
      </c>
      <c r="AH28" s="123" t="s">
        <v>111</v>
      </c>
      <c r="AI28" s="121" t="s">
        <v>111</v>
      </c>
      <c r="AJ28" s="123" t="s">
        <v>111</v>
      </c>
      <c r="AK28" s="137" t="s">
        <v>111</v>
      </c>
      <c r="AL28" s="122" t="s">
        <v>111</v>
      </c>
      <c r="AM28" s="126">
        <v>562.59613047971902</v>
      </c>
      <c r="AN28" s="121" t="s">
        <v>111</v>
      </c>
      <c r="AO28" s="126" t="s">
        <v>111</v>
      </c>
      <c r="AP28" s="121" t="s">
        <v>111</v>
      </c>
      <c r="AQ28" s="123" t="s">
        <v>111</v>
      </c>
      <c r="AR28" s="121" t="s">
        <v>111</v>
      </c>
      <c r="AS28" s="126" t="s">
        <v>111</v>
      </c>
      <c r="AT28" s="121" t="s">
        <v>111</v>
      </c>
    </row>
    <row r="29" spans="1:46" x14ac:dyDescent="0.3">
      <c r="A29" s="109" t="s">
        <v>80</v>
      </c>
      <c r="B29" s="122">
        <v>62620.068752242369</v>
      </c>
      <c r="C29" s="123">
        <v>65175.576324651563</v>
      </c>
      <c r="D29" s="121">
        <v>4.0809721600915339E-2</v>
      </c>
      <c r="E29" s="123">
        <v>58423.368228997351</v>
      </c>
      <c r="F29" s="121">
        <v>-0.10360028213667372</v>
      </c>
      <c r="G29" s="123">
        <v>52514.807406219334</v>
      </c>
      <c r="H29" s="121">
        <v>-0.10113351903332091</v>
      </c>
      <c r="I29" s="123">
        <v>47427.279390120013</v>
      </c>
      <c r="J29" s="121">
        <v>-9.6877971516597494E-2</v>
      </c>
      <c r="K29" s="122">
        <v>73196.08036392738</v>
      </c>
      <c r="L29" s="123">
        <v>72037.005586907326</v>
      </c>
      <c r="M29" s="121">
        <v>-1.5835202803991533E-2</v>
      </c>
      <c r="N29" s="123">
        <v>71857.880895132272</v>
      </c>
      <c r="O29" s="121">
        <v>-2.4865649302836523E-3</v>
      </c>
      <c r="P29" s="123">
        <v>70726.571954902305</v>
      </c>
      <c r="Q29" s="121">
        <v>-1.574370028919958E-2</v>
      </c>
      <c r="R29" s="123">
        <v>68424.226394798694</v>
      </c>
      <c r="S29" s="121">
        <v>-3.2552766187673665E-2</v>
      </c>
      <c r="T29" s="122">
        <v>16133.921051861909</v>
      </c>
      <c r="U29" s="123">
        <v>14607.471363787674</v>
      </c>
      <c r="V29" s="121">
        <v>-9.4611203511379416E-2</v>
      </c>
      <c r="W29" s="123">
        <v>14844.42772721634</v>
      </c>
      <c r="X29" s="121">
        <v>1.622158671596563E-2</v>
      </c>
      <c r="Y29" s="123">
        <v>14119.514569995143</v>
      </c>
      <c r="Z29" s="121">
        <v>-4.8834025167040496E-2</v>
      </c>
      <c r="AA29" s="123">
        <v>12207.282433037639</v>
      </c>
      <c r="AB29" s="121">
        <v>-0.13543186116476824</v>
      </c>
      <c r="AC29" s="122" t="s">
        <v>111</v>
      </c>
      <c r="AD29" s="123" t="s">
        <v>111</v>
      </c>
      <c r="AE29" s="197" t="s">
        <v>111</v>
      </c>
      <c r="AF29" s="134" t="s">
        <v>111</v>
      </c>
      <c r="AG29" s="121" t="s">
        <v>111</v>
      </c>
      <c r="AH29" s="123" t="s">
        <v>111</v>
      </c>
      <c r="AI29" s="121" t="s">
        <v>111</v>
      </c>
      <c r="AJ29" s="123" t="s">
        <v>111</v>
      </c>
      <c r="AK29" s="137" t="s">
        <v>111</v>
      </c>
      <c r="AL29" s="122" t="s">
        <v>111</v>
      </c>
      <c r="AM29" s="126" t="s">
        <v>111</v>
      </c>
      <c r="AN29" s="121" t="s">
        <v>111</v>
      </c>
      <c r="AO29" s="123" t="s">
        <v>111</v>
      </c>
      <c r="AP29" s="121" t="s">
        <v>111</v>
      </c>
      <c r="AQ29" s="123" t="s">
        <v>111</v>
      </c>
      <c r="AR29" s="121" t="s">
        <v>111</v>
      </c>
      <c r="AS29" s="123" t="s">
        <v>111</v>
      </c>
      <c r="AT29" s="121" t="s">
        <v>111</v>
      </c>
    </row>
    <row r="30" spans="1:46" x14ac:dyDescent="0.3">
      <c r="A30" s="109" t="s">
        <v>81</v>
      </c>
      <c r="B30" s="122">
        <v>73261.266539656615</v>
      </c>
      <c r="C30" s="123">
        <v>69857.270844352519</v>
      </c>
      <c r="D30" s="121">
        <v>-4.6463784426406307E-2</v>
      </c>
      <c r="E30" s="123">
        <v>62759.407763923729</v>
      </c>
      <c r="F30" s="121">
        <v>-0.10160521581559323</v>
      </c>
      <c r="G30" s="123">
        <v>60132.832620107612</v>
      </c>
      <c r="H30" s="121">
        <v>-4.1851496650450626E-2</v>
      </c>
      <c r="I30" s="123">
        <v>58349.358007717288</v>
      </c>
      <c r="J30" s="121">
        <v>-2.9658915681845865E-2</v>
      </c>
      <c r="K30" s="122">
        <v>128890.03021228363</v>
      </c>
      <c r="L30" s="123">
        <v>125881.21900958187</v>
      </c>
      <c r="M30" s="121">
        <v>-2.3344018135042832E-2</v>
      </c>
      <c r="N30" s="123">
        <v>122396.18030110617</v>
      </c>
      <c r="O30" s="121">
        <v>-2.7685136320537373E-2</v>
      </c>
      <c r="P30" s="123">
        <v>120391.17237933453</v>
      </c>
      <c r="Q30" s="121">
        <v>-1.6381294880601138E-2</v>
      </c>
      <c r="R30" s="123">
        <v>121719.09510337062</v>
      </c>
      <c r="S30" s="121">
        <v>1.1030067219978568E-2</v>
      </c>
      <c r="T30" s="122">
        <v>113510.01286844266</v>
      </c>
      <c r="U30" s="123">
        <v>104792.07145389072</v>
      </c>
      <c r="V30" s="121">
        <v>-7.6803280999148238E-2</v>
      </c>
      <c r="W30" s="123">
        <v>104814.44685087398</v>
      </c>
      <c r="X30" s="121">
        <v>2.1352185020129255E-4</v>
      </c>
      <c r="Y30" s="123">
        <v>106582.09782831318</v>
      </c>
      <c r="Z30" s="121">
        <v>1.686457383068718E-2</v>
      </c>
      <c r="AA30" s="123">
        <v>94661.17940227098</v>
      </c>
      <c r="AB30" s="121">
        <v>-0.11184728644809472</v>
      </c>
      <c r="AC30" s="122" t="s">
        <v>111</v>
      </c>
      <c r="AD30" s="123" t="s">
        <v>111</v>
      </c>
      <c r="AE30" s="197" t="s">
        <v>111</v>
      </c>
      <c r="AF30" s="134" t="s">
        <v>111</v>
      </c>
      <c r="AG30" s="121" t="s">
        <v>111</v>
      </c>
      <c r="AH30" s="123" t="s">
        <v>111</v>
      </c>
      <c r="AI30" s="121" t="s">
        <v>111</v>
      </c>
      <c r="AJ30" s="123" t="s">
        <v>111</v>
      </c>
      <c r="AK30" s="137" t="s">
        <v>111</v>
      </c>
      <c r="AL30" s="122" t="s">
        <v>111</v>
      </c>
      <c r="AM30" s="126" t="s">
        <v>111</v>
      </c>
      <c r="AN30" s="121" t="s">
        <v>111</v>
      </c>
      <c r="AO30" s="123" t="s">
        <v>111</v>
      </c>
      <c r="AP30" s="121" t="s">
        <v>111</v>
      </c>
      <c r="AQ30" s="123" t="s">
        <v>111</v>
      </c>
      <c r="AR30" s="121" t="s">
        <v>111</v>
      </c>
      <c r="AS30" s="123" t="s">
        <v>111</v>
      </c>
      <c r="AT30" s="121" t="s">
        <v>111</v>
      </c>
    </row>
    <row r="31" spans="1:46" x14ac:dyDescent="0.3">
      <c r="A31" s="109" t="s">
        <v>82</v>
      </c>
      <c r="B31" s="122">
        <v>7350.8630729214519</v>
      </c>
      <c r="C31" s="123">
        <v>6774.1476050500023</v>
      </c>
      <c r="D31" s="121">
        <v>-7.845547688079102E-2</v>
      </c>
      <c r="E31" s="123">
        <v>6570.5312881230111</v>
      </c>
      <c r="F31" s="121">
        <v>-3.0057850640160089E-2</v>
      </c>
      <c r="G31" s="123">
        <v>6841.7210491475835</v>
      </c>
      <c r="H31" s="121">
        <v>4.127364274404699E-2</v>
      </c>
      <c r="I31" s="123">
        <v>6903.6162440241542</v>
      </c>
      <c r="J31" s="121">
        <v>9.0467288028766024E-3</v>
      </c>
      <c r="K31" s="122">
        <v>36177.454220859676</v>
      </c>
      <c r="L31" s="123">
        <v>34995.052749926072</v>
      </c>
      <c r="M31" s="121">
        <v>-3.2683379646206268E-2</v>
      </c>
      <c r="N31" s="123">
        <v>33898.136074302696</v>
      </c>
      <c r="O31" s="121">
        <v>-3.1344907049059789E-2</v>
      </c>
      <c r="P31" s="123">
        <v>34655.400616402032</v>
      </c>
      <c r="Q31" s="121">
        <v>2.2339415371967819E-2</v>
      </c>
      <c r="R31" s="123">
        <v>35073.085400487063</v>
      </c>
      <c r="S31" s="121">
        <v>1.2052516394438939E-2</v>
      </c>
      <c r="T31" s="122">
        <v>3328.3994800953005</v>
      </c>
      <c r="U31" s="123">
        <v>3204.232317431949</v>
      </c>
      <c r="V31" s="121">
        <v>-3.7305366560084985E-2</v>
      </c>
      <c r="W31" s="123">
        <v>3066.2521456793661</v>
      </c>
      <c r="X31" s="121">
        <v>-4.3061850104292088E-2</v>
      </c>
      <c r="Y31" s="123">
        <v>3204.940315789323</v>
      </c>
      <c r="Z31" s="121">
        <v>4.5230517100617984E-2</v>
      </c>
      <c r="AA31" s="123">
        <v>3010.3249926302724</v>
      </c>
      <c r="AB31" s="121">
        <v>-6.0723540529059816E-2</v>
      </c>
      <c r="AC31" s="122" t="s">
        <v>111</v>
      </c>
      <c r="AD31" s="123" t="s">
        <v>111</v>
      </c>
      <c r="AE31" s="197" t="s">
        <v>111</v>
      </c>
      <c r="AF31" s="134" t="s">
        <v>111</v>
      </c>
      <c r="AG31" s="121" t="s">
        <v>111</v>
      </c>
      <c r="AH31" s="123" t="s">
        <v>111</v>
      </c>
      <c r="AI31" s="121" t="s">
        <v>111</v>
      </c>
      <c r="AJ31" s="123" t="s">
        <v>111</v>
      </c>
      <c r="AK31" s="137" t="s">
        <v>111</v>
      </c>
      <c r="AL31" s="122" t="s">
        <v>111</v>
      </c>
      <c r="AM31" s="126" t="s">
        <v>111</v>
      </c>
      <c r="AN31" s="121" t="s">
        <v>111</v>
      </c>
      <c r="AO31" s="123" t="s">
        <v>111</v>
      </c>
      <c r="AP31" s="121" t="s">
        <v>111</v>
      </c>
      <c r="AQ31" s="123" t="s">
        <v>111</v>
      </c>
      <c r="AR31" s="121" t="s">
        <v>111</v>
      </c>
      <c r="AS31" s="123" t="s">
        <v>111</v>
      </c>
      <c r="AT31" s="121" t="s">
        <v>111</v>
      </c>
    </row>
    <row r="32" spans="1:46" x14ac:dyDescent="0.3">
      <c r="A32" s="109" t="s">
        <v>83</v>
      </c>
      <c r="B32" s="122">
        <v>34910.275205471997</v>
      </c>
      <c r="C32" s="123">
        <v>33224.519572341887</v>
      </c>
      <c r="D32" s="121">
        <v>-4.8288236721372946E-2</v>
      </c>
      <c r="E32" s="123">
        <v>34002.737859096225</v>
      </c>
      <c r="F32" s="121">
        <v>2.3423010980185177E-2</v>
      </c>
      <c r="G32" s="123">
        <v>33957.067510451692</v>
      </c>
      <c r="H32" s="121">
        <v>-1.3431373918707523E-3</v>
      </c>
      <c r="I32" s="123">
        <v>34355.453172042471</v>
      </c>
      <c r="J32" s="121">
        <v>1.1732039625275581E-2</v>
      </c>
      <c r="K32" s="122">
        <v>55519.196162372966</v>
      </c>
      <c r="L32" s="123">
        <v>55071.670005222673</v>
      </c>
      <c r="M32" s="121">
        <v>-8.060746337923308E-3</v>
      </c>
      <c r="N32" s="123">
        <v>56448.146195211033</v>
      </c>
      <c r="O32" s="121">
        <v>2.4994270009567998E-2</v>
      </c>
      <c r="P32" s="123">
        <v>55833.486091601742</v>
      </c>
      <c r="Q32" s="121">
        <v>-1.0888933384696986E-2</v>
      </c>
      <c r="R32" s="123">
        <v>55450.713816118514</v>
      </c>
      <c r="S32" s="121">
        <v>-6.8556040877555402E-3</v>
      </c>
      <c r="T32" s="122">
        <v>33321.58013067337</v>
      </c>
      <c r="U32" s="123">
        <v>24005.743520938344</v>
      </c>
      <c r="V32" s="121">
        <v>-0.27957367487382623</v>
      </c>
      <c r="W32" s="123">
        <v>23643.645305959792</v>
      </c>
      <c r="X32" s="121">
        <v>-1.5083815865262529E-2</v>
      </c>
      <c r="Y32" s="123">
        <v>22154.689511612931</v>
      </c>
      <c r="Z32" s="121">
        <v>-6.2974882894709316E-2</v>
      </c>
      <c r="AA32" s="123">
        <v>21301.574640094132</v>
      </c>
      <c r="AB32" s="121">
        <v>-3.850719149422599E-2</v>
      </c>
      <c r="AC32" s="122" t="s">
        <v>111</v>
      </c>
      <c r="AD32" s="123" t="s">
        <v>111</v>
      </c>
      <c r="AE32" s="197" t="s">
        <v>111</v>
      </c>
      <c r="AF32" s="134" t="s">
        <v>111</v>
      </c>
      <c r="AG32" s="121" t="s">
        <v>111</v>
      </c>
      <c r="AH32" s="123" t="s">
        <v>111</v>
      </c>
      <c r="AI32" s="121" t="s">
        <v>111</v>
      </c>
      <c r="AJ32" s="123" t="s">
        <v>111</v>
      </c>
      <c r="AK32" s="137" t="s">
        <v>111</v>
      </c>
      <c r="AL32" s="122">
        <v>221.16012098064203</v>
      </c>
      <c r="AM32" s="126" t="s">
        <v>111</v>
      </c>
      <c r="AN32" s="121" t="s">
        <v>111</v>
      </c>
      <c r="AO32" s="126" t="s">
        <v>111</v>
      </c>
      <c r="AP32" s="121" t="s">
        <v>111</v>
      </c>
      <c r="AQ32" s="123" t="s">
        <v>111</v>
      </c>
      <c r="AR32" s="121" t="s">
        <v>111</v>
      </c>
      <c r="AS32" s="126" t="s">
        <v>111</v>
      </c>
      <c r="AT32" s="121" t="s">
        <v>111</v>
      </c>
    </row>
    <row r="33" spans="1:46" x14ac:dyDescent="0.3">
      <c r="A33" s="109" t="s">
        <v>84</v>
      </c>
      <c r="B33" s="122" t="s">
        <v>111</v>
      </c>
      <c r="C33" s="123" t="s">
        <v>111</v>
      </c>
      <c r="D33" s="121" t="s">
        <v>111</v>
      </c>
      <c r="E33" s="123" t="s">
        <v>111</v>
      </c>
      <c r="F33" s="121" t="s">
        <v>111</v>
      </c>
      <c r="G33" s="123" t="s">
        <v>111</v>
      </c>
      <c r="H33" s="121" t="s">
        <v>111</v>
      </c>
      <c r="I33" s="123" t="s">
        <v>111</v>
      </c>
      <c r="J33" s="121" t="s">
        <v>111</v>
      </c>
      <c r="K33" s="122">
        <v>53194.286810504156</v>
      </c>
      <c r="L33" s="123">
        <v>54397.341273124133</v>
      </c>
      <c r="M33" s="121">
        <v>2.2616234463405105E-2</v>
      </c>
      <c r="N33" s="123">
        <v>55923.716340324667</v>
      </c>
      <c r="O33" s="121">
        <v>2.8059736587800144E-2</v>
      </c>
      <c r="P33" s="123">
        <v>54815.331220342712</v>
      </c>
      <c r="Q33" s="121">
        <v>-1.9819589836212903E-2</v>
      </c>
      <c r="R33" s="123">
        <v>55410.544588234996</v>
      </c>
      <c r="S33" s="121">
        <v>1.0858519954931811E-2</v>
      </c>
      <c r="T33" s="134" t="s">
        <v>111</v>
      </c>
      <c r="U33" s="123" t="s">
        <v>111</v>
      </c>
      <c r="V33" s="121" t="s">
        <v>111</v>
      </c>
      <c r="W33" s="123" t="s">
        <v>111</v>
      </c>
      <c r="X33" s="121" t="s">
        <v>111</v>
      </c>
      <c r="Y33" s="123" t="s">
        <v>111</v>
      </c>
      <c r="Z33" s="121" t="s">
        <v>111</v>
      </c>
      <c r="AA33" s="123" t="s">
        <v>111</v>
      </c>
      <c r="AB33" s="121" t="s">
        <v>111</v>
      </c>
      <c r="AC33" s="122">
        <v>39822.370887541096</v>
      </c>
      <c r="AD33" s="123">
        <v>41492.575777063481</v>
      </c>
      <c r="AE33" s="197">
        <v>4.1941372457181547E-2</v>
      </c>
      <c r="AF33" s="134">
        <v>36452.888286433263</v>
      </c>
      <c r="AG33" s="121">
        <v>-0.12145998160509686</v>
      </c>
      <c r="AH33" s="123">
        <v>43949.283261619908</v>
      </c>
      <c r="AI33" s="121">
        <v>0.20564611825221513</v>
      </c>
      <c r="AJ33" s="123">
        <v>44969.496953911221</v>
      </c>
      <c r="AK33" s="137">
        <v>2.3213431860042322E-2</v>
      </c>
      <c r="AL33" s="122" t="s">
        <v>111</v>
      </c>
      <c r="AM33" s="126" t="s">
        <v>111</v>
      </c>
      <c r="AN33" s="121" t="s">
        <v>111</v>
      </c>
      <c r="AO33" s="126" t="s">
        <v>111</v>
      </c>
      <c r="AP33" s="121" t="s">
        <v>111</v>
      </c>
      <c r="AQ33" s="123" t="s">
        <v>111</v>
      </c>
      <c r="AR33" s="121" t="s">
        <v>111</v>
      </c>
      <c r="AS33" s="126" t="s">
        <v>111</v>
      </c>
      <c r="AT33" s="121" t="s">
        <v>111</v>
      </c>
    </row>
    <row r="34" spans="1:46" x14ac:dyDescent="0.3">
      <c r="A34" s="109" t="s">
        <v>85</v>
      </c>
      <c r="B34" s="122">
        <v>11205.526301061411</v>
      </c>
      <c r="C34" s="123">
        <v>10423.685106550951</v>
      </c>
      <c r="D34" s="121">
        <v>-6.9772822222228137E-2</v>
      </c>
      <c r="E34" s="123">
        <v>9617.5111409309884</v>
      </c>
      <c r="F34" s="121">
        <v>-7.7340590911875062E-2</v>
      </c>
      <c r="G34" s="123">
        <v>8960.9768903051972</v>
      </c>
      <c r="H34" s="121">
        <v>-6.8264464787741064E-2</v>
      </c>
      <c r="I34" s="123">
        <v>8794.3063493094978</v>
      </c>
      <c r="J34" s="121">
        <v>-1.8599595003533476E-2</v>
      </c>
      <c r="K34" s="122">
        <v>25711.68781947919</v>
      </c>
      <c r="L34" s="123">
        <v>24787.433021757828</v>
      </c>
      <c r="M34" s="121">
        <v>-3.5946873819039826E-2</v>
      </c>
      <c r="N34" s="123">
        <v>23855.877118876957</v>
      </c>
      <c r="O34" s="121">
        <v>-3.7581781948262782E-2</v>
      </c>
      <c r="P34" s="123">
        <v>22834.35690253794</v>
      </c>
      <c r="Q34" s="121">
        <v>-4.2820484497327338E-2</v>
      </c>
      <c r="R34" s="123">
        <v>22012.822194084063</v>
      </c>
      <c r="S34" s="121">
        <v>-3.5978009451300474E-2</v>
      </c>
      <c r="T34" s="122">
        <v>16973.346660617983</v>
      </c>
      <c r="U34" s="123">
        <v>17312.318982994992</v>
      </c>
      <c r="V34" s="121">
        <v>1.9970859557326026E-2</v>
      </c>
      <c r="W34" s="123">
        <v>17160.185257925044</v>
      </c>
      <c r="X34" s="121">
        <v>-8.7875994671413604E-3</v>
      </c>
      <c r="Y34" s="123">
        <v>16423.910323607586</v>
      </c>
      <c r="Z34" s="121">
        <v>-4.2906001494210311E-2</v>
      </c>
      <c r="AA34" s="123">
        <v>16205.956005389075</v>
      </c>
      <c r="AB34" s="121">
        <v>-1.3270549700044709E-2</v>
      </c>
      <c r="AC34" s="122" t="s">
        <v>111</v>
      </c>
      <c r="AD34" s="123" t="s">
        <v>111</v>
      </c>
      <c r="AE34" s="197" t="s">
        <v>111</v>
      </c>
      <c r="AF34" s="134" t="s">
        <v>111</v>
      </c>
      <c r="AG34" s="121" t="s">
        <v>111</v>
      </c>
      <c r="AH34" s="123" t="s">
        <v>111</v>
      </c>
      <c r="AI34" s="121" t="s">
        <v>111</v>
      </c>
      <c r="AJ34" s="123" t="s">
        <v>111</v>
      </c>
      <c r="AK34" s="137" t="s">
        <v>111</v>
      </c>
      <c r="AL34" s="122" t="s">
        <v>111</v>
      </c>
      <c r="AM34" s="126" t="s">
        <v>111</v>
      </c>
      <c r="AN34" s="121" t="s">
        <v>111</v>
      </c>
      <c r="AO34" s="123" t="s">
        <v>111</v>
      </c>
      <c r="AP34" s="121" t="s">
        <v>111</v>
      </c>
      <c r="AQ34" s="123" t="s">
        <v>111</v>
      </c>
      <c r="AR34" s="121" t="s">
        <v>111</v>
      </c>
      <c r="AS34" s="123" t="s">
        <v>111</v>
      </c>
      <c r="AT34" s="121" t="s">
        <v>111</v>
      </c>
    </row>
    <row r="35" spans="1:46" x14ac:dyDescent="0.3">
      <c r="A35" s="109" t="s">
        <v>86</v>
      </c>
      <c r="B35" s="122">
        <v>129492.61777769396</v>
      </c>
      <c r="C35" s="123">
        <v>123398.59227522986</v>
      </c>
      <c r="D35" s="121">
        <v>-4.7060794715927279E-2</v>
      </c>
      <c r="E35" s="123">
        <v>106553.24324693924</v>
      </c>
      <c r="F35" s="121">
        <v>-0.13651167908559714</v>
      </c>
      <c r="G35" s="123">
        <v>95314.112931248324</v>
      </c>
      <c r="H35" s="121">
        <v>-0.1054790072381373</v>
      </c>
      <c r="I35" s="123">
        <v>99365.994702693322</v>
      </c>
      <c r="J35" s="121">
        <v>4.2510827062595569E-2</v>
      </c>
      <c r="K35" s="122">
        <v>171073.55177677612</v>
      </c>
      <c r="L35" s="123">
        <v>171488.80604312947</v>
      </c>
      <c r="M35" s="121">
        <v>2.4273434557271489E-3</v>
      </c>
      <c r="N35" s="123">
        <v>169443.73289995836</v>
      </c>
      <c r="O35" s="121">
        <v>-1.1925403123144829E-2</v>
      </c>
      <c r="P35" s="123">
        <v>164162.96410274791</v>
      </c>
      <c r="Q35" s="121">
        <v>-3.1165323773457487E-2</v>
      </c>
      <c r="R35" s="123">
        <v>164577.22278950099</v>
      </c>
      <c r="S35" s="121">
        <v>2.5234600813726082E-3</v>
      </c>
      <c r="T35" s="122">
        <v>67324.876498871541</v>
      </c>
      <c r="U35" s="123">
        <v>67810.790652599972</v>
      </c>
      <c r="V35" s="121">
        <v>7.2174533247986172E-3</v>
      </c>
      <c r="W35" s="123">
        <v>66386.937635574679</v>
      </c>
      <c r="X35" s="121">
        <v>-2.099744013190763E-2</v>
      </c>
      <c r="Y35" s="123">
        <v>65787.919061860681</v>
      </c>
      <c r="Z35" s="121">
        <v>-9.0231391151412987E-3</v>
      </c>
      <c r="AA35" s="123">
        <v>64265.655650768778</v>
      </c>
      <c r="AB35" s="121">
        <v>-2.3138950628009858E-2</v>
      </c>
      <c r="AC35" s="122" t="s">
        <v>111</v>
      </c>
      <c r="AD35" s="123" t="s">
        <v>111</v>
      </c>
      <c r="AE35" s="197" t="s">
        <v>111</v>
      </c>
      <c r="AF35" s="134" t="s">
        <v>111</v>
      </c>
      <c r="AG35" s="121" t="s">
        <v>111</v>
      </c>
      <c r="AH35" s="123" t="s">
        <v>111</v>
      </c>
      <c r="AI35" s="121" t="s">
        <v>111</v>
      </c>
      <c r="AJ35" s="123" t="s">
        <v>111</v>
      </c>
      <c r="AK35" s="137" t="s">
        <v>111</v>
      </c>
      <c r="AL35" s="122" t="s">
        <v>111</v>
      </c>
      <c r="AM35" s="126" t="s">
        <v>111</v>
      </c>
      <c r="AN35" s="121" t="s">
        <v>111</v>
      </c>
      <c r="AO35" s="123" t="s">
        <v>111</v>
      </c>
      <c r="AP35" s="121" t="s">
        <v>111</v>
      </c>
      <c r="AQ35" s="123" t="s">
        <v>111</v>
      </c>
      <c r="AR35" s="121" t="s">
        <v>111</v>
      </c>
      <c r="AS35" s="123" t="s">
        <v>111</v>
      </c>
      <c r="AT35" s="121" t="s">
        <v>111</v>
      </c>
    </row>
    <row r="36" spans="1:46" x14ac:dyDescent="0.3">
      <c r="A36" s="109" t="s">
        <v>87</v>
      </c>
      <c r="B36" s="122">
        <v>39092.331969126339</v>
      </c>
      <c r="C36" s="123">
        <v>39591.868721679471</v>
      </c>
      <c r="D36" s="121">
        <v>1.2778382035322222E-2</v>
      </c>
      <c r="E36" s="123">
        <v>32501.002192602613</v>
      </c>
      <c r="F36" s="121">
        <v>-0.17909906144930421</v>
      </c>
      <c r="G36" s="123">
        <v>30174.685389538456</v>
      </c>
      <c r="H36" s="121">
        <v>-7.1576771364719294E-2</v>
      </c>
      <c r="I36" s="123">
        <v>31913.780816232178</v>
      </c>
      <c r="J36" s="121">
        <v>5.7634252163459632E-2</v>
      </c>
      <c r="K36" s="122">
        <v>64300.171052491671</v>
      </c>
      <c r="L36" s="123">
        <v>61920.528471590827</v>
      </c>
      <c r="M36" s="121">
        <v>-3.7008339821650194E-2</v>
      </c>
      <c r="N36" s="123">
        <v>56707.684775928137</v>
      </c>
      <c r="O36" s="121">
        <v>-8.4186033684359507E-2</v>
      </c>
      <c r="P36" s="123">
        <v>54064.234739346757</v>
      </c>
      <c r="Q36" s="121">
        <v>-4.6615375800062586E-2</v>
      </c>
      <c r="R36" s="123">
        <v>55994.586188716166</v>
      </c>
      <c r="S36" s="121">
        <v>3.5704777080004524E-2</v>
      </c>
      <c r="T36" s="122">
        <v>1662.260367147338</v>
      </c>
      <c r="U36" s="123">
        <v>1690.221463082893</v>
      </c>
      <c r="V36" s="121">
        <v>1.6821128920699646E-2</v>
      </c>
      <c r="W36" s="123">
        <v>1701.3670232406589</v>
      </c>
      <c r="X36" s="121">
        <v>6.5941418927653039E-3</v>
      </c>
      <c r="Y36" s="123">
        <v>1857.0470643748997</v>
      </c>
      <c r="Z36" s="121">
        <v>9.1502914425666493E-2</v>
      </c>
      <c r="AA36" s="123">
        <v>1905.5904040618868</v>
      </c>
      <c r="AB36" s="121">
        <v>2.6140069693563417E-2</v>
      </c>
      <c r="AC36" s="122" t="s">
        <v>111</v>
      </c>
      <c r="AD36" s="123" t="s">
        <v>111</v>
      </c>
      <c r="AE36" s="197" t="s">
        <v>111</v>
      </c>
      <c r="AF36" s="134" t="s">
        <v>111</v>
      </c>
      <c r="AG36" s="121" t="s">
        <v>111</v>
      </c>
      <c r="AH36" s="123" t="s">
        <v>111</v>
      </c>
      <c r="AI36" s="121" t="s">
        <v>111</v>
      </c>
      <c r="AJ36" s="123" t="s">
        <v>111</v>
      </c>
      <c r="AK36" s="137" t="s">
        <v>111</v>
      </c>
      <c r="AL36" s="122" t="s">
        <v>111</v>
      </c>
      <c r="AM36" s="126" t="s">
        <v>111</v>
      </c>
      <c r="AN36" s="121" t="s">
        <v>111</v>
      </c>
      <c r="AO36" s="123" t="s">
        <v>111</v>
      </c>
      <c r="AP36" s="121" t="s">
        <v>111</v>
      </c>
      <c r="AQ36" s="123" t="s">
        <v>111</v>
      </c>
      <c r="AR36" s="121" t="s">
        <v>111</v>
      </c>
      <c r="AS36" s="123" t="s">
        <v>111</v>
      </c>
      <c r="AT36" s="121" t="s">
        <v>111</v>
      </c>
    </row>
    <row r="37" spans="1:46" x14ac:dyDescent="0.3">
      <c r="A37" s="109" t="s">
        <v>88</v>
      </c>
      <c r="B37" s="122">
        <v>234724.22542280218</v>
      </c>
      <c r="C37" s="123">
        <v>217729.86895413583</v>
      </c>
      <c r="D37" s="121">
        <v>-7.2401374157502807E-2</v>
      </c>
      <c r="E37" s="123">
        <v>177406.42965986556</v>
      </c>
      <c r="F37" s="121">
        <v>-0.18519939174153588</v>
      </c>
      <c r="G37" s="123">
        <v>170876.96114500225</v>
      </c>
      <c r="H37" s="121">
        <v>-3.6805140193520658E-2</v>
      </c>
      <c r="I37" s="123">
        <v>165933.5244684846</v>
      </c>
      <c r="J37" s="121">
        <v>-2.8929802141804073E-2</v>
      </c>
      <c r="K37" s="122">
        <v>340991.67382553493</v>
      </c>
      <c r="L37" s="123">
        <v>339092.29167846753</v>
      </c>
      <c r="M37" s="121">
        <v>-5.5701716284111136E-3</v>
      </c>
      <c r="N37" s="123">
        <v>312521.17875305208</v>
      </c>
      <c r="O37" s="121">
        <v>-7.83595309521532E-2</v>
      </c>
      <c r="P37" s="123">
        <v>333831.27757730556</v>
      </c>
      <c r="Q37" s="121">
        <v>6.8187695020478278E-2</v>
      </c>
      <c r="R37" s="123">
        <v>323431.72907240619</v>
      </c>
      <c r="S37" s="121">
        <v>-3.1152109473897793E-2</v>
      </c>
      <c r="T37" s="122">
        <v>460002.61132575752</v>
      </c>
      <c r="U37" s="123">
        <v>456177.4027486064</v>
      </c>
      <c r="V37" s="121">
        <v>-8.3156236138021145E-3</v>
      </c>
      <c r="W37" s="123">
        <v>408203.14564567636</v>
      </c>
      <c r="X37" s="121">
        <v>-0.10516579035671358</v>
      </c>
      <c r="Y37" s="123">
        <v>438974.29116917809</v>
      </c>
      <c r="Z37" s="121">
        <v>7.5381941201921432E-2</v>
      </c>
      <c r="AA37" s="123">
        <v>436725.26937649376</v>
      </c>
      <c r="AB37" s="121">
        <v>-5.1233565106836298E-3</v>
      </c>
      <c r="AC37" s="122">
        <v>39834.849336911931</v>
      </c>
      <c r="AD37" s="123">
        <v>38366.365467762924</v>
      </c>
      <c r="AE37" s="197">
        <v>-3.6864300821850327E-2</v>
      </c>
      <c r="AF37" s="134">
        <v>31600.267321921081</v>
      </c>
      <c r="AG37" s="121">
        <v>-0.17635494171390853</v>
      </c>
      <c r="AH37" s="123">
        <v>8704.9473816838181</v>
      </c>
      <c r="AI37" s="121">
        <v>-0.72452931195157322</v>
      </c>
      <c r="AJ37" s="123">
        <v>7646.5933275266843</v>
      </c>
      <c r="AK37" s="137">
        <v>-0.12158075261707257</v>
      </c>
      <c r="AL37" s="122">
        <v>31560.861090400511</v>
      </c>
      <c r="AM37" s="126">
        <v>33503.882146674106</v>
      </c>
      <c r="AN37" s="121">
        <v>6.1564259945511512E-2</v>
      </c>
      <c r="AO37" s="123">
        <v>96180.153966250291</v>
      </c>
      <c r="AP37" s="121">
        <v>1.8707166991929616</v>
      </c>
      <c r="AQ37" s="123">
        <v>41958.314519070802</v>
      </c>
      <c r="AR37" s="121">
        <v>-0.56375288675672097</v>
      </c>
      <c r="AS37" s="123">
        <v>41065.530937478252</v>
      </c>
      <c r="AT37" s="121">
        <v>-2.127787047277041E-2</v>
      </c>
    </row>
    <row r="38" spans="1:46" x14ac:dyDescent="0.3">
      <c r="A38" s="109" t="s">
        <v>89</v>
      </c>
      <c r="B38" s="122">
        <v>202799.72165009324</v>
      </c>
      <c r="C38" s="123">
        <v>212259.87864529018</v>
      </c>
      <c r="D38" s="121">
        <v>4.6647780964508945E-2</v>
      </c>
      <c r="E38" s="123">
        <v>197766.46822711639</v>
      </c>
      <c r="F38" s="121">
        <v>-6.8281441178028257E-2</v>
      </c>
      <c r="G38" s="123">
        <v>194432.01969729699</v>
      </c>
      <c r="H38" s="121">
        <v>-1.686053535622678E-2</v>
      </c>
      <c r="I38" s="123">
        <v>197467.95559308919</v>
      </c>
      <c r="J38" s="121">
        <v>1.5614382345658484E-2</v>
      </c>
      <c r="K38" s="122">
        <v>223297.31692218446</v>
      </c>
      <c r="L38" s="123">
        <v>226268.85653673264</v>
      </c>
      <c r="M38" s="121">
        <v>1.3307547334228342E-2</v>
      </c>
      <c r="N38" s="123">
        <v>227426.63568131073</v>
      </c>
      <c r="O38" s="121">
        <v>5.1168294315844243E-3</v>
      </c>
      <c r="P38" s="123">
        <v>228309.84104170516</v>
      </c>
      <c r="Q38" s="121">
        <v>3.8834737089987748E-3</v>
      </c>
      <c r="R38" s="123">
        <v>212615.46685300791</v>
      </c>
      <c r="S38" s="121">
        <v>-6.8741558038360573E-2</v>
      </c>
      <c r="T38" s="122">
        <v>86714.42793952924</v>
      </c>
      <c r="U38" s="123">
        <v>86156.273431682173</v>
      </c>
      <c r="V38" s="121">
        <v>-6.4366971115383809E-3</v>
      </c>
      <c r="W38" s="123">
        <v>83654.632419255999</v>
      </c>
      <c r="X38" s="121">
        <v>-2.9036086552766904E-2</v>
      </c>
      <c r="Y38" s="123">
        <v>84592.423408155271</v>
      </c>
      <c r="Z38" s="121">
        <v>1.121026967400085E-2</v>
      </c>
      <c r="AA38" s="123">
        <v>81655.506866533295</v>
      </c>
      <c r="AB38" s="121">
        <v>-3.4718434858538871E-2</v>
      </c>
      <c r="AC38" s="122" t="s">
        <v>111</v>
      </c>
      <c r="AD38" s="123" t="s">
        <v>111</v>
      </c>
      <c r="AE38" s="197" t="s">
        <v>111</v>
      </c>
      <c r="AF38" s="134" t="s">
        <v>111</v>
      </c>
      <c r="AG38" s="121" t="s">
        <v>111</v>
      </c>
      <c r="AH38" s="123" t="s">
        <v>111</v>
      </c>
      <c r="AI38" s="121" t="s">
        <v>111</v>
      </c>
      <c r="AJ38" s="123" t="s">
        <v>111</v>
      </c>
      <c r="AK38" s="137" t="s">
        <v>111</v>
      </c>
      <c r="AL38" s="122" t="s">
        <v>111</v>
      </c>
      <c r="AM38" s="126" t="s">
        <v>111</v>
      </c>
      <c r="AN38" s="121" t="s">
        <v>111</v>
      </c>
      <c r="AO38" s="123" t="s">
        <v>111</v>
      </c>
      <c r="AP38" s="121" t="s">
        <v>111</v>
      </c>
      <c r="AQ38" s="123" t="s">
        <v>111</v>
      </c>
      <c r="AR38" s="121" t="s">
        <v>111</v>
      </c>
      <c r="AS38" s="123" t="s">
        <v>111</v>
      </c>
      <c r="AT38" s="121" t="s">
        <v>111</v>
      </c>
    </row>
    <row r="39" spans="1:46" x14ac:dyDescent="0.3">
      <c r="A39" s="109" t="s">
        <v>90</v>
      </c>
      <c r="B39" s="122">
        <v>6496</v>
      </c>
      <c r="C39" s="123">
        <v>6484</v>
      </c>
      <c r="D39" s="121">
        <v>-1.847290640394128E-3</v>
      </c>
      <c r="E39" s="123">
        <v>6330</v>
      </c>
      <c r="F39" s="121">
        <v>-2.3750771128932757E-2</v>
      </c>
      <c r="G39" s="123">
        <v>6283</v>
      </c>
      <c r="H39" s="121">
        <v>-7.4249605055292101E-3</v>
      </c>
      <c r="I39" s="123">
        <v>6713.9999999999991</v>
      </c>
      <c r="J39" s="121">
        <v>6.8597803597007623E-2</v>
      </c>
      <c r="K39" s="122">
        <v>32919</v>
      </c>
      <c r="L39" s="123">
        <v>32423</v>
      </c>
      <c r="M39" s="121">
        <v>-1.5067286369573774E-2</v>
      </c>
      <c r="N39" s="123">
        <v>31866.999999999996</v>
      </c>
      <c r="O39" s="121">
        <v>-1.7148320636585224E-2</v>
      </c>
      <c r="P39" s="123">
        <v>32018</v>
      </c>
      <c r="Q39" s="121">
        <v>4.7384441585340831E-3</v>
      </c>
      <c r="R39" s="123">
        <v>31854</v>
      </c>
      <c r="S39" s="121">
        <v>-5.1221188081703728E-3</v>
      </c>
      <c r="T39" s="122">
        <v>4871</v>
      </c>
      <c r="U39" s="123">
        <v>5185</v>
      </c>
      <c r="V39" s="121">
        <v>6.4463149250667318E-2</v>
      </c>
      <c r="W39" s="123">
        <v>5215</v>
      </c>
      <c r="X39" s="121">
        <v>5.7859209257473676E-3</v>
      </c>
      <c r="Y39" s="123">
        <v>5298</v>
      </c>
      <c r="Z39" s="121">
        <v>1.5915627996164972E-2</v>
      </c>
      <c r="AA39" s="123">
        <v>4807</v>
      </c>
      <c r="AB39" s="121">
        <v>-9.2676481691204238E-2</v>
      </c>
      <c r="AC39" s="122" t="s">
        <v>111</v>
      </c>
      <c r="AD39" s="123" t="s">
        <v>111</v>
      </c>
      <c r="AE39" s="197" t="s">
        <v>111</v>
      </c>
      <c r="AF39" s="134" t="s">
        <v>111</v>
      </c>
      <c r="AG39" s="121" t="s">
        <v>111</v>
      </c>
      <c r="AH39" s="123" t="s">
        <v>111</v>
      </c>
      <c r="AI39" s="121" t="s">
        <v>111</v>
      </c>
      <c r="AJ39" s="123" t="s">
        <v>111</v>
      </c>
      <c r="AK39" s="137" t="s">
        <v>111</v>
      </c>
      <c r="AL39" s="122" t="s">
        <v>111</v>
      </c>
      <c r="AM39" s="126" t="s">
        <v>111</v>
      </c>
      <c r="AN39" s="121" t="s">
        <v>111</v>
      </c>
      <c r="AO39" s="123" t="s">
        <v>111</v>
      </c>
      <c r="AP39" s="121" t="s">
        <v>111</v>
      </c>
      <c r="AQ39" s="123" t="s">
        <v>111</v>
      </c>
      <c r="AR39" s="121" t="s">
        <v>111</v>
      </c>
      <c r="AS39" s="123" t="s">
        <v>111</v>
      </c>
      <c r="AT39" s="121" t="s">
        <v>111</v>
      </c>
    </row>
    <row r="40" spans="1:46" x14ac:dyDescent="0.3">
      <c r="A40" s="109" t="s">
        <v>91</v>
      </c>
      <c r="B40" s="122">
        <v>145034.96346679932</v>
      </c>
      <c r="C40" s="123">
        <v>143843.60775637333</v>
      </c>
      <c r="D40" s="121">
        <v>-8.2142655946454424E-3</v>
      </c>
      <c r="E40" s="123">
        <v>133539.69406279281</v>
      </c>
      <c r="F40" s="121">
        <v>-7.1632753476485123E-2</v>
      </c>
      <c r="G40" s="123">
        <v>127950.53069168473</v>
      </c>
      <c r="H40" s="121">
        <v>-4.185394769947548E-2</v>
      </c>
      <c r="I40" s="123">
        <v>128931.98741777237</v>
      </c>
      <c r="J40" s="121">
        <v>7.6705951962996455E-3</v>
      </c>
      <c r="K40" s="122">
        <v>305342.44193895365</v>
      </c>
      <c r="L40" s="123">
        <v>299672.92350536172</v>
      </c>
      <c r="M40" s="121">
        <v>-1.8567737906299397E-2</v>
      </c>
      <c r="N40" s="123">
        <v>292919.04348938825</v>
      </c>
      <c r="O40" s="121">
        <v>-2.2537505013704107E-2</v>
      </c>
      <c r="P40" s="123">
        <v>276270.28629838082</v>
      </c>
      <c r="Q40" s="121">
        <v>-5.683740119003422E-2</v>
      </c>
      <c r="R40" s="123">
        <v>271371.8373565888</v>
      </c>
      <c r="S40" s="121">
        <v>-1.7730639828930195E-2</v>
      </c>
      <c r="T40" s="122">
        <v>120445.98217119148</v>
      </c>
      <c r="U40" s="123">
        <v>119613.19770788238</v>
      </c>
      <c r="V40" s="121">
        <v>-6.9141738752684923E-3</v>
      </c>
      <c r="W40" s="123">
        <v>117371.52997012631</v>
      </c>
      <c r="X40" s="121">
        <v>-1.8740973243024928E-2</v>
      </c>
      <c r="Y40" s="123">
        <v>114045.3046654192</v>
      </c>
      <c r="Z40" s="121">
        <v>-2.8339285562297034E-2</v>
      </c>
      <c r="AA40" s="123">
        <v>113736.32972155631</v>
      </c>
      <c r="AB40" s="121">
        <v>-2.7092298518500701E-3</v>
      </c>
      <c r="AC40" s="122" t="s">
        <v>111</v>
      </c>
      <c r="AD40" s="123" t="s">
        <v>111</v>
      </c>
      <c r="AE40" s="197" t="s">
        <v>111</v>
      </c>
      <c r="AF40" s="134" t="s">
        <v>111</v>
      </c>
      <c r="AG40" s="121" t="s">
        <v>111</v>
      </c>
      <c r="AH40" s="123" t="s">
        <v>111</v>
      </c>
      <c r="AI40" s="121" t="s">
        <v>111</v>
      </c>
      <c r="AJ40" s="123" t="s">
        <v>111</v>
      </c>
      <c r="AK40" s="137" t="s">
        <v>111</v>
      </c>
      <c r="AL40" s="122" t="s">
        <v>111</v>
      </c>
      <c r="AM40" s="126" t="s">
        <v>111</v>
      </c>
      <c r="AN40" s="121" t="s">
        <v>111</v>
      </c>
      <c r="AO40" s="123" t="s">
        <v>111</v>
      </c>
      <c r="AP40" s="121" t="s">
        <v>111</v>
      </c>
      <c r="AQ40" s="123" t="s">
        <v>111</v>
      </c>
      <c r="AR40" s="121" t="s">
        <v>111</v>
      </c>
      <c r="AS40" s="123" t="s">
        <v>111</v>
      </c>
      <c r="AT40" s="121" t="s">
        <v>111</v>
      </c>
    </row>
    <row r="41" spans="1:46" x14ac:dyDescent="0.3">
      <c r="A41" s="109" t="s">
        <v>92</v>
      </c>
      <c r="B41" s="122">
        <v>47421.6800406045</v>
      </c>
      <c r="C41" s="123">
        <v>46692.300405917456</v>
      </c>
      <c r="D41" s="121">
        <v>-1.5380721097660754E-2</v>
      </c>
      <c r="E41" s="123">
        <v>43103.485885217808</v>
      </c>
      <c r="F41" s="121">
        <v>-7.6860949010874369E-2</v>
      </c>
      <c r="G41" s="123">
        <v>42764.369139800467</v>
      </c>
      <c r="H41" s="121">
        <v>-7.8675016289956323E-3</v>
      </c>
      <c r="I41" s="123">
        <v>43694.269823119575</v>
      </c>
      <c r="J41" s="121">
        <v>2.1744753916027149E-2</v>
      </c>
      <c r="K41" s="122">
        <v>100218.81233807173</v>
      </c>
      <c r="L41" s="123">
        <v>99837.29880738561</v>
      </c>
      <c r="M41" s="121">
        <v>-3.806805546638703E-3</v>
      </c>
      <c r="N41" s="123">
        <v>98123.890179722192</v>
      </c>
      <c r="O41" s="121">
        <v>-1.7162009070067819E-2</v>
      </c>
      <c r="P41" s="123">
        <v>89608.720861699258</v>
      </c>
      <c r="Q41" s="121">
        <v>-8.6779777100425615E-2</v>
      </c>
      <c r="R41" s="123">
        <v>96081.142331957672</v>
      </c>
      <c r="S41" s="121">
        <v>7.2229816562696447E-2</v>
      </c>
      <c r="T41" s="122">
        <v>19674.884211893859</v>
      </c>
      <c r="U41" s="123">
        <v>19403.423634704734</v>
      </c>
      <c r="V41" s="121">
        <v>-1.3797315108214026E-2</v>
      </c>
      <c r="W41" s="123">
        <v>18939.304680565616</v>
      </c>
      <c r="X41" s="121">
        <v>-2.3919436223048818E-2</v>
      </c>
      <c r="Y41" s="123">
        <v>19048.891915425807</v>
      </c>
      <c r="Z41" s="121">
        <v>5.7862332703608743E-3</v>
      </c>
      <c r="AA41" s="123">
        <v>18497.760904797138</v>
      </c>
      <c r="AB41" s="121">
        <v>-2.8932444631194709E-2</v>
      </c>
      <c r="AC41" s="122" t="s">
        <v>111</v>
      </c>
      <c r="AD41" s="123" t="s">
        <v>111</v>
      </c>
      <c r="AE41" s="197" t="s">
        <v>111</v>
      </c>
      <c r="AF41" s="134" t="s">
        <v>111</v>
      </c>
      <c r="AG41" s="121" t="s">
        <v>111</v>
      </c>
      <c r="AH41" s="123" t="s">
        <v>111</v>
      </c>
      <c r="AI41" s="121" t="s">
        <v>111</v>
      </c>
      <c r="AJ41" s="123" t="s">
        <v>111</v>
      </c>
      <c r="AK41" s="137" t="s">
        <v>111</v>
      </c>
      <c r="AL41" s="122" t="s">
        <v>111</v>
      </c>
      <c r="AM41" s="126" t="s">
        <v>111</v>
      </c>
      <c r="AN41" s="121" t="s">
        <v>111</v>
      </c>
      <c r="AO41" s="123" t="s">
        <v>111</v>
      </c>
      <c r="AP41" s="121" t="s">
        <v>111</v>
      </c>
      <c r="AQ41" s="123" t="s">
        <v>111</v>
      </c>
      <c r="AR41" s="121" t="s">
        <v>111</v>
      </c>
      <c r="AS41" s="123" t="s">
        <v>111</v>
      </c>
      <c r="AT41" s="121" t="s">
        <v>111</v>
      </c>
    </row>
    <row r="42" spans="1:46" x14ac:dyDescent="0.3">
      <c r="A42" s="109" t="s">
        <v>93</v>
      </c>
      <c r="B42" s="122">
        <v>97293.663369632573</v>
      </c>
      <c r="C42" s="123">
        <v>89814.781720940548</v>
      </c>
      <c r="D42" s="121">
        <v>-7.6869154574627174E-2</v>
      </c>
      <c r="E42" s="123">
        <v>82260.969766379698</v>
      </c>
      <c r="F42" s="121">
        <v>-8.4104329040524228E-2</v>
      </c>
      <c r="G42" s="123">
        <v>81819.178322927357</v>
      </c>
      <c r="H42" s="121">
        <v>-5.3706082569537905E-3</v>
      </c>
      <c r="I42" s="123">
        <v>78146.018229617752</v>
      </c>
      <c r="J42" s="121">
        <v>-4.4893632136126072E-2</v>
      </c>
      <c r="K42" s="122">
        <v>97678.326248099096</v>
      </c>
      <c r="L42" s="123">
        <v>95814.345299805078</v>
      </c>
      <c r="M42" s="121">
        <v>-1.9082851026332892E-2</v>
      </c>
      <c r="N42" s="123">
        <v>95295.526157339496</v>
      </c>
      <c r="O42" s="121">
        <v>-5.4148378391793983E-3</v>
      </c>
      <c r="P42" s="123">
        <v>95798.723259553677</v>
      </c>
      <c r="Q42" s="121">
        <v>5.2803853706979709E-3</v>
      </c>
      <c r="R42" s="123">
        <v>97064.258301511058</v>
      </c>
      <c r="S42" s="121">
        <v>1.3210353947292086E-2</v>
      </c>
      <c r="T42" s="122">
        <v>40681.558362568518</v>
      </c>
      <c r="U42" s="123">
        <v>33485.487595781895</v>
      </c>
      <c r="V42" s="121">
        <v>-0.17688778543468464</v>
      </c>
      <c r="W42" s="123">
        <v>26064.38450236963</v>
      </c>
      <c r="X42" s="121">
        <v>-0.22162147324822257</v>
      </c>
      <c r="Y42" s="123">
        <v>24827.590231462465</v>
      </c>
      <c r="Z42" s="121">
        <v>-4.7451504975869363E-2</v>
      </c>
      <c r="AA42" s="123">
        <v>24983.6625342513</v>
      </c>
      <c r="AB42" s="121">
        <v>6.2862445099909348E-3</v>
      </c>
      <c r="AC42" s="122" t="s">
        <v>111</v>
      </c>
      <c r="AD42" s="123" t="s">
        <v>111</v>
      </c>
      <c r="AE42" s="197" t="s">
        <v>111</v>
      </c>
      <c r="AF42" s="134" t="s">
        <v>111</v>
      </c>
      <c r="AG42" s="121" t="s">
        <v>111</v>
      </c>
      <c r="AH42" s="123" t="s">
        <v>111</v>
      </c>
      <c r="AI42" s="121" t="s">
        <v>111</v>
      </c>
      <c r="AJ42" s="123" t="s">
        <v>111</v>
      </c>
      <c r="AK42" s="137" t="s">
        <v>111</v>
      </c>
      <c r="AL42" s="122" t="s">
        <v>111</v>
      </c>
      <c r="AM42" s="126" t="s">
        <v>111</v>
      </c>
      <c r="AN42" s="121" t="s">
        <v>111</v>
      </c>
      <c r="AO42" s="123" t="s">
        <v>111</v>
      </c>
      <c r="AP42" s="121" t="s">
        <v>111</v>
      </c>
      <c r="AQ42" s="123" t="s">
        <v>111</v>
      </c>
      <c r="AR42" s="121" t="s">
        <v>111</v>
      </c>
      <c r="AS42" s="123" t="s">
        <v>111</v>
      </c>
      <c r="AT42" s="121" t="s">
        <v>111</v>
      </c>
    </row>
    <row r="43" spans="1:46" x14ac:dyDescent="0.3">
      <c r="A43" s="109" t="s">
        <v>94</v>
      </c>
      <c r="B43" s="122">
        <v>104637.38237744494</v>
      </c>
      <c r="C43" s="123">
        <v>101180.85521608961</v>
      </c>
      <c r="D43" s="121">
        <v>-3.3033387139665304E-2</v>
      </c>
      <c r="E43" s="123">
        <v>86627.381570138939</v>
      </c>
      <c r="F43" s="121">
        <v>-0.14383623873181495</v>
      </c>
      <c r="G43" s="123">
        <v>76656.640628952533</v>
      </c>
      <c r="H43" s="121">
        <v>-0.11509918412013265</v>
      </c>
      <c r="I43" s="123">
        <v>75729.786558796201</v>
      </c>
      <c r="J43" s="121">
        <v>-1.2090982106072956E-2</v>
      </c>
      <c r="K43" s="122">
        <v>246883.13503932231</v>
      </c>
      <c r="L43" s="123">
        <v>239342.83615610286</v>
      </c>
      <c r="M43" s="121">
        <v>-3.0541976397125969E-2</v>
      </c>
      <c r="N43" s="123">
        <v>233142.60704729627</v>
      </c>
      <c r="O43" s="121">
        <v>-2.5905221181396487E-2</v>
      </c>
      <c r="P43" s="123">
        <v>217954.34035947401</v>
      </c>
      <c r="Q43" s="121">
        <v>-6.5145821607549892E-2</v>
      </c>
      <c r="R43" s="123">
        <v>209340.62304970907</v>
      </c>
      <c r="S43" s="121">
        <v>-3.9520742259861685E-2</v>
      </c>
      <c r="T43" s="122">
        <v>267150.33935363189</v>
      </c>
      <c r="U43" s="123">
        <v>258744.21133529735</v>
      </c>
      <c r="V43" s="121">
        <v>-3.1465908067618731E-2</v>
      </c>
      <c r="W43" s="123">
        <v>254346.60846775214</v>
      </c>
      <c r="X43" s="121">
        <v>-1.6995946865247968E-2</v>
      </c>
      <c r="Y43" s="123">
        <v>246080.53355810282</v>
      </c>
      <c r="Z43" s="121">
        <v>-3.2499253516475979E-2</v>
      </c>
      <c r="AA43" s="123">
        <v>241848.09264923955</v>
      </c>
      <c r="AB43" s="121">
        <v>-1.7199413735275892E-2</v>
      </c>
      <c r="AC43" s="122">
        <v>10820.469834366822</v>
      </c>
      <c r="AD43" s="123">
        <v>10365.122884878652</v>
      </c>
      <c r="AE43" s="197">
        <v>-4.2081994262573086E-2</v>
      </c>
      <c r="AF43" s="134">
        <v>9710.6337659583241</v>
      </c>
      <c r="AG43" s="121">
        <v>-6.3143401789779174E-2</v>
      </c>
      <c r="AH43" s="123">
        <v>8982.2132582839313</v>
      </c>
      <c r="AI43" s="121">
        <v>-7.501266397543993E-2</v>
      </c>
      <c r="AJ43" s="123">
        <v>7605.1301215526446</v>
      </c>
      <c r="AK43" s="137">
        <v>-0.15331222908354558</v>
      </c>
      <c r="AL43" s="122">
        <v>32416.777630062243</v>
      </c>
      <c r="AM43" s="126">
        <v>35238.824664349399</v>
      </c>
      <c r="AN43" s="121">
        <v>8.7055137512190184E-2</v>
      </c>
      <c r="AO43" s="123">
        <v>38541.290847041077</v>
      </c>
      <c r="AP43" s="121">
        <v>9.3716694984799842E-2</v>
      </c>
      <c r="AQ43" s="123">
        <v>51998.448631247033</v>
      </c>
      <c r="AR43" s="121">
        <v>0.34916209313313895</v>
      </c>
      <c r="AS43" s="123">
        <v>51234.433212362193</v>
      </c>
      <c r="AT43" s="121">
        <v>-1.4693042561768399E-2</v>
      </c>
    </row>
    <row r="44" spans="1:46" x14ac:dyDescent="0.3">
      <c r="A44" s="109" t="s">
        <v>95</v>
      </c>
      <c r="B44" s="134" t="s">
        <v>111</v>
      </c>
      <c r="C44" s="123" t="s">
        <v>111</v>
      </c>
      <c r="D44" s="121" t="s">
        <v>111</v>
      </c>
      <c r="E44" s="123" t="s">
        <v>111</v>
      </c>
      <c r="F44" s="121" t="s">
        <v>111</v>
      </c>
      <c r="G44" s="123" t="s">
        <v>111</v>
      </c>
      <c r="H44" s="121" t="s">
        <v>111</v>
      </c>
      <c r="I44" s="123" t="s">
        <v>111</v>
      </c>
      <c r="J44" s="121" t="s">
        <v>111</v>
      </c>
      <c r="K44" s="134" t="s">
        <v>111</v>
      </c>
      <c r="L44" s="123" t="s">
        <v>111</v>
      </c>
      <c r="M44" s="121" t="s">
        <v>111</v>
      </c>
      <c r="N44" s="123" t="s">
        <v>111</v>
      </c>
      <c r="O44" s="121" t="s">
        <v>111</v>
      </c>
      <c r="P44" s="123" t="s">
        <v>111</v>
      </c>
      <c r="Q44" s="121" t="s">
        <v>111</v>
      </c>
      <c r="R44" s="123" t="s">
        <v>111</v>
      </c>
      <c r="S44" s="121" t="s">
        <v>111</v>
      </c>
      <c r="T44" s="122">
        <v>28416.501919632574</v>
      </c>
      <c r="U44" s="123">
        <v>28454</v>
      </c>
      <c r="V44" s="121">
        <v>1.3195881911671759E-3</v>
      </c>
      <c r="W44" s="123">
        <v>27961</v>
      </c>
      <c r="X44" s="121">
        <v>-1.7326210726084201E-2</v>
      </c>
      <c r="Y44" s="123">
        <v>30357</v>
      </c>
      <c r="Z44" s="121">
        <v>8.5690783591430897E-2</v>
      </c>
      <c r="AA44" s="123">
        <v>31044</v>
      </c>
      <c r="AB44" s="121">
        <v>2.2630694732681089E-2</v>
      </c>
      <c r="AC44" s="122" t="s">
        <v>111</v>
      </c>
      <c r="AD44" s="123" t="s">
        <v>111</v>
      </c>
      <c r="AE44" s="197" t="s">
        <v>111</v>
      </c>
      <c r="AF44" s="134" t="s">
        <v>111</v>
      </c>
      <c r="AG44" s="121" t="s">
        <v>111</v>
      </c>
      <c r="AH44" s="123" t="s">
        <v>111</v>
      </c>
      <c r="AI44" s="121" t="s">
        <v>111</v>
      </c>
      <c r="AJ44" s="123" t="s">
        <v>111</v>
      </c>
      <c r="AK44" s="137" t="s">
        <v>111</v>
      </c>
      <c r="AL44" s="122" t="s">
        <v>111</v>
      </c>
      <c r="AM44" s="126" t="s">
        <v>111</v>
      </c>
      <c r="AN44" s="121" t="s">
        <v>111</v>
      </c>
      <c r="AO44" s="123" t="s">
        <v>111</v>
      </c>
      <c r="AP44" s="121" t="s">
        <v>111</v>
      </c>
      <c r="AQ44" s="123" t="s">
        <v>111</v>
      </c>
      <c r="AR44" s="121" t="s">
        <v>111</v>
      </c>
      <c r="AS44" s="123" t="s">
        <v>111</v>
      </c>
      <c r="AT44" s="121" t="s">
        <v>111</v>
      </c>
    </row>
    <row r="45" spans="1:46" x14ac:dyDescent="0.3">
      <c r="A45" s="109" t="s">
        <v>96</v>
      </c>
      <c r="B45" s="122">
        <v>72325.148098778591</v>
      </c>
      <c r="C45" s="123">
        <v>73321.098168007898</v>
      </c>
      <c r="D45" s="121">
        <v>1.3770453229754676E-2</v>
      </c>
      <c r="E45" s="123">
        <v>68547.379113334202</v>
      </c>
      <c r="F45" s="121">
        <v>-6.5107031590487141E-2</v>
      </c>
      <c r="G45" s="123">
        <v>72272.897103667798</v>
      </c>
      <c r="H45" s="121">
        <v>5.4349532228999298E-2</v>
      </c>
      <c r="I45" s="123">
        <v>74405.593047926552</v>
      </c>
      <c r="J45" s="121">
        <v>2.9508931144681005E-2</v>
      </c>
      <c r="K45" s="122">
        <v>108771.73322214812</v>
      </c>
      <c r="L45" s="123">
        <v>110391.89756558937</v>
      </c>
      <c r="M45" s="121">
        <v>1.4895086208954078E-2</v>
      </c>
      <c r="N45" s="123">
        <v>110010.08139418403</v>
      </c>
      <c r="O45" s="121">
        <v>-3.4587336555066406E-3</v>
      </c>
      <c r="P45" s="123">
        <v>110776.28754506192</v>
      </c>
      <c r="Q45" s="121">
        <v>6.9648721386945667E-3</v>
      </c>
      <c r="R45" s="123">
        <v>111506.1675675408</v>
      </c>
      <c r="S45" s="121">
        <v>6.5887748962698556E-3</v>
      </c>
      <c r="T45" s="122">
        <v>32947.166740627144</v>
      </c>
      <c r="U45" s="123">
        <v>32844.663821392918</v>
      </c>
      <c r="V45" s="121">
        <v>-3.1111300113046969E-3</v>
      </c>
      <c r="W45" s="123">
        <v>31029.232538049731</v>
      </c>
      <c r="X45" s="121">
        <v>-5.5273249049385353E-2</v>
      </c>
      <c r="Y45" s="123">
        <v>31430.752719751519</v>
      </c>
      <c r="Z45" s="121">
        <v>1.2940061640565048E-2</v>
      </c>
      <c r="AA45" s="123">
        <v>31445.975360605804</v>
      </c>
      <c r="AB45" s="121">
        <v>4.8432314014279498E-4</v>
      </c>
      <c r="AC45" s="122" t="s">
        <v>111</v>
      </c>
      <c r="AD45" s="123" t="s">
        <v>111</v>
      </c>
      <c r="AE45" s="197" t="s">
        <v>111</v>
      </c>
      <c r="AF45" s="134" t="s">
        <v>111</v>
      </c>
      <c r="AG45" s="121" t="s">
        <v>111</v>
      </c>
      <c r="AH45" s="123" t="s">
        <v>111</v>
      </c>
      <c r="AI45" s="121" t="s">
        <v>111</v>
      </c>
      <c r="AJ45" s="123" t="s">
        <v>111</v>
      </c>
      <c r="AK45" s="137" t="s">
        <v>111</v>
      </c>
      <c r="AL45" s="122" t="s">
        <v>111</v>
      </c>
      <c r="AM45" s="126" t="s">
        <v>111</v>
      </c>
      <c r="AN45" s="121" t="s">
        <v>111</v>
      </c>
      <c r="AO45" s="123" t="s">
        <v>111</v>
      </c>
      <c r="AP45" s="121" t="s">
        <v>111</v>
      </c>
      <c r="AQ45" s="123" t="s">
        <v>111</v>
      </c>
      <c r="AR45" s="121" t="s">
        <v>111</v>
      </c>
      <c r="AS45" s="123" t="s">
        <v>111</v>
      </c>
      <c r="AT45" s="121" t="s">
        <v>111</v>
      </c>
    </row>
    <row r="46" spans="1:46" x14ac:dyDescent="0.3">
      <c r="A46" s="109" t="s">
        <v>97</v>
      </c>
      <c r="B46" s="122">
        <v>6526.8257329188409</v>
      </c>
      <c r="C46" s="123">
        <v>7032.7633379091967</v>
      </c>
      <c r="D46" s="121">
        <v>7.7516640660190816E-2</v>
      </c>
      <c r="E46" s="123">
        <v>6834.3652820577554</v>
      </c>
      <c r="F46" s="121">
        <v>-2.8210540625191016E-2</v>
      </c>
      <c r="G46" s="123">
        <v>6542.8175731697966</v>
      </c>
      <c r="H46" s="121">
        <v>-4.2659076132989027E-2</v>
      </c>
      <c r="I46" s="123">
        <v>7003.6026904760402</v>
      </c>
      <c r="J46" s="121">
        <v>7.0426098871499976E-2</v>
      </c>
      <c r="K46" s="122">
        <v>31733.119051632348</v>
      </c>
      <c r="L46" s="123">
        <v>31248.731898706508</v>
      </c>
      <c r="M46" s="121">
        <v>-1.5264404111606678E-2</v>
      </c>
      <c r="N46" s="123">
        <v>29951.158913288036</v>
      </c>
      <c r="O46" s="121">
        <v>-4.1524020546644391E-2</v>
      </c>
      <c r="P46" s="123">
        <v>29583.95920845736</v>
      </c>
      <c r="Q46" s="121">
        <v>-1.2259949803403614E-2</v>
      </c>
      <c r="R46" s="123">
        <v>29586.974333203631</v>
      </c>
      <c r="S46" s="121">
        <v>1.0191755353039511E-4</v>
      </c>
      <c r="T46" s="122">
        <v>6852.1792624044629</v>
      </c>
      <c r="U46" s="123">
        <v>6751.8839710420643</v>
      </c>
      <c r="V46" s="121">
        <v>-1.4636991754241491E-2</v>
      </c>
      <c r="W46" s="123">
        <v>6723.7709037217955</v>
      </c>
      <c r="X46" s="121">
        <v>-4.1637367349383059E-3</v>
      </c>
      <c r="Y46" s="123">
        <v>6744.0846781011269</v>
      </c>
      <c r="Z46" s="121">
        <v>3.0211877635639706E-3</v>
      </c>
      <c r="AA46" s="123">
        <v>6518.7871584309969</v>
      </c>
      <c r="AB46" s="121">
        <v>-3.3406686069897495E-2</v>
      </c>
      <c r="AC46" s="122" t="s">
        <v>111</v>
      </c>
      <c r="AD46" s="123" t="s">
        <v>111</v>
      </c>
      <c r="AE46" s="197" t="s">
        <v>111</v>
      </c>
      <c r="AF46" s="134" t="s">
        <v>111</v>
      </c>
      <c r="AG46" s="121" t="s">
        <v>111</v>
      </c>
      <c r="AH46" s="123" t="s">
        <v>111</v>
      </c>
      <c r="AI46" s="121" t="s">
        <v>111</v>
      </c>
      <c r="AJ46" s="123" t="s">
        <v>111</v>
      </c>
      <c r="AK46" s="137" t="s">
        <v>111</v>
      </c>
      <c r="AL46" s="122">
        <v>158.82541957974578</v>
      </c>
      <c r="AM46" s="126">
        <v>113.91517768139344</v>
      </c>
      <c r="AN46" s="121">
        <v>-0.28276482452988605</v>
      </c>
      <c r="AO46" s="126" t="s">
        <v>111</v>
      </c>
      <c r="AP46" s="121" t="s">
        <v>111</v>
      </c>
      <c r="AQ46" s="123" t="s">
        <v>111</v>
      </c>
      <c r="AR46" s="121" t="s">
        <v>111</v>
      </c>
      <c r="AS46" s="126" t="s">
        <v>111</v>
      </c>
      <c r="AT46" s="121" t="s">
        <v>111</v>
      </c>
    </row>
    <row r="47" spans="1:46" x14ac:dyDescent="0.3">
      <c r="A47" s="109" t="s">
        <v>98</v>
      </c>
      <c r="B47" s="122">
        <v>75882.564934433045</v>
      </c>
      <c r="C47" s="123">
        <v>74747.063054459461</v>
      </c>
      <c r="D47" s="121">
        <v>-1.4963936458325056E-2</v>
      </c>
      <c r="E47" s="123">
        <v>64775.159027498281</v>
      </c>
      <c r="F47" s="121">
        <v>-0.13340864001165931</v>
      </c>
      <c r="G47" s="123">
        <v>60555.085336443568</v>
      </c>
      <c r="H47" s="121">
        <v>-6.5149568976947014E-2</v>
      </c>
      <c r="I47" s="123">
        <v>60990.292740010533</v>
      </c>
      <c r="J47" s="121">
        <v>7.1869670589836954E-3</v>
      </c>
      <c r="K47" s="122">
        <v>126765.06781672512</v>
      </c>
      <c r="L47" s="123">
        <v>127580.49406908937</v>
      </c>
      <c r="M47" s="121">
        <v>6.4325785203158681E-3</v>
      </c>
      <c r="N47" s="123">
        <v>127869.87075973723</v>
      </c>
      <c r="O47" s="121">
        <v>2.2681891362730244E-3</v>
      </c>
      <c r="P47" s="123">
        <v>126886.80048899108</v>
      </c>
      <c r="Q47" s="121">
        <v>-7.6880524310006804E-3</v>
      </c>
      <c r="R47" s="123">
        <v>128879.78070247317</v>
      </c>
      <c r="S47" s="121">
        <v>1.5706757565023599E-2</v>
      </c>
      <c r="T47" s="122">
        <v>75397.741763102298</v>
      </c>
      <c r="U47" s="123">
        <v>74423.023198221941</v>
      </c>
      <c r="V47" s="121">
        <v>-1.2927689106961515E-2</v>
      </c>
      <c r="W47" s="123">
        <v>72155.972925123046</v>
      </c>
      <c r="X47" s="121">
        <v>-3.0461679406125763E-2</v>
      </c>
      <c r="Y47" s="123">
        <v>66047.422896434306</v>
      </c>
      <c r="Z47" s="121">
        <v>-8.465757969929455E-2</v>
      </c>
      <c r="AA47" s="123">
        <v>70148.371620204256</v>
      </c>
      <c r="AB47" s="121">
        <v>6.2090972575878478E-2</v>
      </c>
      <c r="AC47" s="122" t="s">
        <v>111</v>
      </c>
      <c r="AD47" s="123" t="s">
        <v>111</v>
      </c>
      <c r="AE47" s="197" t="s">
        <v>111</v>
      </c>
      <c r="AF47" s="134" t="s">
        <v>111</v>
      </c>
      <c r="AG47" s="121" t="s">
        <v>111</v>
      </c>
      <c r="AH47" s="123" t="s">
        <v>111</v>
      </c>
      <c r="AI47" s="121" t="s">
        <v>111</v>
      </c>
      <c r="AJ47" s="123" t="s">
        <v>111</v>
      </c>
      <c r="AK47" s="137" t="s">
        <v>111</v>
      </c>
      <c r="AL47" s="122" t="s">
        <v>111</v>
      </c>
      <c r="AM47" s="126" t="s">
        <v>111</v>
      </c>
      <c r="AN47" s="121" t="s">
        <v>111</v>
      </c>
      <c r="AO47" s="123" t="s">
        <v>111</v>
      </c>
      <c r="AP47" s="121" t="s">
        <v>111</v>
      </c>
      <c r="AQ47" s="123" t="s">
        <v>111</v>
      </c>
      <c r="AR47" s="121" t="s">
        <v>111</v>
      </c>
      <c r="AS47" s="123" t="s">
        <v>111</v>
      </c>
      <c r="AT47" s="121" t="s">
        <v>111</v>
      </c>
    </row>
    <row r="48" spans="1:46" x14ac:dyDescent="0.3">
      <c r="A48" s="109" t="s">
        <v>99</v>
      </c>
      <c r="B48" s="122">
        <v>705902.7899776235</v>
      </c>
      <c r="C48" s="123">
        <v>641528.48239419854</v>
      </c>
      <c r="D48" s="121">
        <v>-9.1194295443237428E-2</v>
      </c>
      <c r="E48" s="123">
        <v>590299.02914583683</v>
      </c>
      <c r="F48" s="121">
        <v>-7.9855305967355128E-2</v>
      </c>
      <c r="G48" s="123">
        <v>484637.32037123881</v>
      </c>
      <c r="H48" s="121">
        <v>-0.17899692114942256</v>
      </c>
      <c r="I48" s="123">
        <v>446672.99911903573</v>
      </c>
      <c r="J48" s="121">
        <v>-7.833552980014391E-2</v>
      </c>
      <c r="K48" s="122">
        <v>650826.06740950549</v>
      </c>
      <c r="L48" s="123">
        <v>652189.51834544388</v>
      </c>
      <c r="M48" s="121">
        <v>2.0949544036632517E-3</v>
      </c>
      <c r="N48" s="123">
        <v>665516.16860804427</v>
      </c>
      <c r="O48" s="121">
        <v>2.043370812890255E-2</v>
      </c>
      <c r="P48" s="123">
        <v>666087.69940123672</v>
      </c>
      <c r="Q48" s="121">
        <v>8.5877822380764357E-4</v>
      </c>
      <c r="R48" s="123">
        <v>653239.12145721132</v>
      </c>
      <c r="S48" s="121">
        <v>-1.9289619002986091E-2</v>
      </c>
      <c r="T48" s="122">
        <v>128083.37107119858</v>
      </c>
      <c r="U48" s="123">
        <v>127199.88586680609</v>
      </c>
      <c r="V48" s="121">
        <v>-6.8977354125180357E-3</v>
      </c>
      <c r="W48" s="123">
        <v>132979.51759294135</v>
      </c>
      <c r="X48" s="121">
        <v>4.5437397107315425E-2</v>
      </c>
      <c r="Y48" s="123">
        <v>129097.71954148183</v>
      </c>
      <c r="Z48" s="121">
        <v>-2.9190947009914314E-2</v>
      </c>
      <c r="AA48" s="123">
        <v>127046.1469714272</v>
      </c>
      <c r="AB48" s="121">
        <v>-1.5891625176193913E-2</v>
      </c>
      <c r="AC48" s="122">
        <v>52454.070577754312</v>
      </c>
      <c r="AD48" s="123">
        <v>54286.490088512975</v>
      </c>
      <c r="AE48" s="197">
        <v>3.4933790468032688E-2</v>
      </c>
      <c r="AF48" s="134">
        <v>47062.004596962426</v>
      </c>
      <c r="AG48" s="121">
        <v>-0.13308072560541639</v>
      </c>
      <c r="AH48" s="123">
        <v>124815.13414288666</v>
      </c>
      <c r="AI48" s="121">
        <v>1.652142321853896</v>
      </c>
      <c r="AJ48" s="123">
        <v>121562.60732187923</v>
      </c>
      <c r="AK48" s="137">
        <v>-2.6058753558554693E-2</v>
      </c>
      <c r="AL48" s="122">
        <v>8248.1822435139929</v>
      </c>
      <c r="AM48" s="126">
        <v>10422.25989498247</v>
      </c>
      <c r="AN48" s="121">
        <v>0.26358264006327881</v>
      </c>
      <c r="AO48" s="123">
        <v>2569.2338147741052</v>
      </c>
      <c r="AP48" s="121">
        <v>-0.753485919497076</v>
      </c>
      <c r="AQ48" s="123">
        <v>2307.1918400973323</v>
      </c>
      <c r="AR48" s="121">
        <v>-0.10199226445251053</v>
      </c>
      <c r="AS48" s="123">
        <v>19905.649592708061</v>
      </c>
      <c r="AT48" s="121">
        <v>7.6276525630691872</v>
      </c>
    </row>
    <row r="49" spans="1:46" x14ac:dyDescent="0.3">
      <c r="A49" s="109" t="s">
        <v>100</v>
      </c>
      <c r="B49" s="122">
        <v>32185.348811665863</v>
      </c>
      <c r="C49" s="123">
        <v>33109.223220505701</v>
      </c>
      <c r="D49" s="121">
        <v>2.8704812684986925E-2</v>
      </c>
      <c r="E49" s="123">
        <v>34730.268362213879</v>
      </c>
      <c r="F49" s="121">
        <v>4.8960530753382692E-2</v>
      </c>
      <c r="G49" s="123">
        <v>33916.679328944396</v>
      </c>
      <c r="H49" s="121">
        <v>-2.3425935693449973E-2</v>
      </c>
      <c r="I49" s="123">
        <v>38689.969620157906</v>
      </c>
      <c r="J49" s="121">
        <v>0.14073577914038293</v>
      </c>
      <c r="K49" s="122">
        <v>126464.19162449357</v>
      </c>
      <c r="L49" s="123">
        <v>127383.63300970847</v>
      </c>
      <c r="M49" s="121">
        <v>7.2703693702085292E-3</v>
      </c>
      <c r="N49" s="123">
        <v>129470.40806354654</v>
      </c>
      <c r="O49" s="121">
        <v>1.6381814559167207E-2</v>
      </c>
      <c r="P49" s="123">
        <v>138657.83550813078</v>
      </c>
      <c r="Q49" s="121">
        <v>7.096160104844107E-2</v>
      </c>
      <c r="R49" s="123">
        <v>135822.23542537022</v>
      </c>
      <c r="S49" s="121">
        <v>-2.0450341463712496E-2</v>
      </c>
      <c r="T49" s="134" t="s">
        <v>111</v>
      </c>
      <c r="U49" s="123" t="s">
        <v>111</v>
      </c>
      <c r="V49" s="121" t="s">
        <v>111</v>
      </c>
      <c r="W49" s="123" t="s">
        <v>111</v>
      </c>
      <c r="X49" s="121" t="s">
        <v>111</v>
      </c>
      <c r="Y49" s="123" t="s">
        <v>111</v>
      </c>
      <c r="Z49" s="121" t="s">
        <v>111</v>
      </c>
      <c r="AA49" s="123" t="s">
        <v>111</v>
      </c>
      <c r="AB49" s="121" t="s">
        <v>111</v>
      </c>
      <c r="AC49" s="122">
        <v>12009.083532625818</v>
      </c>
      <c r="AD49" s="123">
        <v>12484.347560809894</v>
      </c>
      <c r="AE49" s="197">
        <v>3.9575378661735217E-2</v>
      </c>
      <c r="AF49" s="134" t="s">
        <v>111</v>
      </c>
      <c r="AG49" s="121" t="s">
        <v>111</v>
      </c>
      <c r="AH49" s="123" t="s">
        <v>111</v>
      </c>
      <c r="AI49" s="121" t="s">
        <v>111</v>
      </c>
      <c r="AJ49" s="123" t="s">
        <v>111</v>
      </c>
      <c r="AK49" s="137" t="s">
        <v>111</v>
      </c>
      <c r="AL49" s="122">
        <v>2973.2411924482685</v>
      </c>
      <c r="AM49" s="126">
        <v>5014.5652237408167</v>
      </c>
      <c r="AN49" s="121">
        <v>0.68656523274240389</v>
      </c>
      <c r="AO49" s="123">
        <v>6236.3402110715779</v>
      </c>
      <c r="AP49" s="121">
        <v>0.24364524795617859</v>
      </c>
      <c r="AQ49" s="123">
        <v>8825.020372861416</v>
      </c>
      <c r="AR49" s="121">
        <v>0.41509604578564674</v>
      </c>
      <c r="AS49" s="123">
        <v>9848.0589940751706</v>
      </c>
      <c r="AT49" s="121">
        <v>0.11592478861122957</v>
      </c>
    </row>
    <row r="50" spans="1:46" x14ac:dyDescent="0.3">
      <c r="A50" s="109" t="s">
        <v>101</v>
      </c>
      <c r="B50" s="134" t="s">
        <v>111</v>
      </c>
      <c r="C50" s="123" t="s">
        <v>111</v>
      </c>
      <c r="D50" s="121" t="s">
        <v>111</v>
      </c>
      <c r="E50" s="123" t="s">
        <v>111</v>
      </c>
      <c r="F50" s="121" t="s">
        <v>111</v>
      </c>
      <c r="G50" s="123" t="s">
        <v>111</v>
      </c>
      <c r="H50" s="121" t="s">
        <v>111</v>
      </c>
      <c r="I50" s="123" t="s">
        <v>111</v>
      </c>
      <c r="J50" s="121" t="s">
        <v>111</v>
      </c>
      <c r="K50" s="122">
        <v>17816.982422405294</v>
      </c>
      <c r="L50" s="123">
        <v>17658.32847885654</v>
      </c>
      <c r="M50" s="121">
        <v>-8.9046472509981545E-3</v>
      </c>
      <c r="N50" s="123">
        <v>17336.410800780912</v>
      </c>
      <c r="O50" s="121">
        <v>-1.8230359598366386E-2</v>
      </c>
      <c r="P50" s="123" t="s">
        <v>111</v>
      </c>
      <c r="Q50" s="121" t="s">
        <v>111</v>
      </c>
      <c r="R50" s="123">
        <v>17659.833484780684</v>
      </c>
      <c r="S50" s="137" t="s">
        <v>111</v>
      </c>
      <c r="T50" s="122">
        <v>15103.108585796092</v>
      </c>
      <c r="U50" s="123">
        <v>13125.706296374223</v>
      </c>
      <c r="V50" s="121">
        <v>-0.13092684053675818</v>
      </c>
      <c r="W50" s="123">
        <v>12611.955101682412</v>
      </c>
      <c r="X50" s="121">
        <v>-3.9140841878636867E-2</v>
      </c>
      <c r="Y50" s="123">
        <v>11727.252202226189</v>
      </c>
      <c r="Z50" s="121">
        <v>-7.0147958212934403E-2</v>
      </c>
      <c r="AA50" s="123">
        <v>10506.266140698324</v>
      </c>
      <c r="AB50" s="121">
        <v>-0.10411527274019783</v>
      </c>
      <c r="AC50" s="122" t="s">
        <v>111</v>
      </c>
      <c r="AD50" s="123" t="s">
        <v>111</v>
      </c>
      <c r="AE50" s="197" t="s">
        <v>111</v>
      </c>
      <c r="AF50" s="134" t="s">
        <v>111</v>
      </c>
      <c r="AG50" s="121" t="s">
        <v>111</v>
      </c>
      <c r="AH50" s="123" t="s">
        <v>111</v>
      </c>
      <c r="AI50" s="121" t="s">
        <v>111</v>
      </c>
      <c r="AJ50" s="123" t="s">
        <v>111</v>
      </c>
      <c r="AK50" s="137" t="s">
        <v>111</v>
      </c>
      <c r="AL50" s="122" t="s">
        <v>111</v>
      </c>
      <c r="AM50" s="126" t="s">
        <v>111</v>
      </c>
      <c r="AN50" s="121" t="s">
        <v>111</v>
      </c>
      <c r="AO50" s="126" t="s">
        <v>111</v>
      </c>
      <c r="AP50" s="121" t="s">
        <v>111</v>
      </c>
      <c r="AQ50" s="123" t="s">
        <v>111</v>
      </c>
      <c r="AR50" s="121" t="s">
        <v>111</v>
      </c>
      <c r="AS50" s="126" t="s">
        <v>111</v>
      </c>
      <c r="AT50" s="121" t="s">
        <v>111</v>
      </c>
    </row>
    <row r="51" spans="1:46" x14ac:dyDescent="0.3">
      <c r="A51" s="109" t="s">
        <v>102</v>
      </c>
      <c r="B51" s="122">
        <v>132892.80750093935</v>
      </c>
      <c r="C51" s="123">
        <v>128042.46461971854</v>
      </c>
      <c r="D51" s="121">
        <v>-3.6498159474782188E-2</v>
      </c>
      <c r="E51" s="123">
        <v>123235.19571790672</v>
      </c>
      <c r="F51" s="121">
        <v>-3.7544332781231815E-2</v>
      </c>
      <c r="G51" s="123">
        <v>118038.12606052075</v>
      </c>
      <c r="H51" s="121">
        <v>-4.2171959293856309E-2</v>
      </c>
      <c r="I51" s="123">
        <v>116280.14595180639</v>
      </c>
      <c r="J51" s="121">
        <v>-1.4893324448517653E-2</v>
      </c>
      <c r="K51" s="122">
        <v>209967.76557478667</v>
      </c>
      <c r="L51" s="123">
        <v>211693.74134231839</v>
      </c>
      <c r="M51" s="121">
        <v>8.220194003621728E-3</v>
      </c>
      <c r="N51" s="123">
        <v>211977.7592304032</v>
      </c>
      <c r="O51" s="121">
        <v>1.3416451817795938E-3</v>
      </c>
      <c r="P51" s="123">
        <v>210867.43257948227</v>
      </c>
      <c r="Q51" s="121">
        <v>-5.2379393713379852E-3</v>
      </c>
      <c r="R51" s="123">
        <v>210537.97074322714</v>
      </c>
      <c r="S51" s="121">
        <v>-1.5624121383985834E-3</v>
      </c>
      <c r="T51" s="122">
        <v>124228.16276125268</v>
      </c>
      <c r="U51" s="123">
        <v>129742.42756057672</v>
      </c>
      <c r="V51" s="121">
        <v>4.4388202133534005E-2</v>
      </c>
      <c r="W51" s="123">
        <v>142530.61428667742</v>
      </c>
      <c r="X51" s="121">
        <v>9.8565958465128167E-2</v>
      </c>
      <c r="Y51" s="123">
        <v>139468.76894841818</v>
      </c>
      <c r="Z51" s="121">
        <v>-2.1482018818082316E-2</v>
      </c>
      <c r="AA51" s="123">
        <v>133588.79568940421</v>
      </c>
      <c r="AB51" s="121">
        <v>-4.2159784612343154E-2</v>
      </c>
      <c r="AC51" s="122" t="s">
        <v>111</v>
      </c>
      <c r="AD51" s="123" t="s">
        <v>111</v>
      </c>
      <c r="AE51" s="197" t="s">
        <v>111</v>
      </c>
      <c r="AF51" s="134" t="s">
        <v>111</v>
      </c>
      <c r="AG51" s="121" t="s">
        <v>111</v>
      </c>
      <c r="AH51" s="123" t="s">
        <v>111</v>
      </c>
      <c r="AI51" s="121" t="s">
        <v>111</v>
      </c>
      <c r="AJ51" s="123" t="s">
        <v>111</v>
      </c>
      <c r="AK51" s="137" t="s">
        <v>111</v>
      </c>
      <c r="AL51" s="122">
        <v>3516.5569190898591</v>
      </c>
      <c r="AM51" s="126" t="s">
        <v>111</v>
      </c>
      <c r="AN51" s="121" t="s">
        <v>111</v>
      </c>
      <c r="AO51" s="126" t="s">
        <v>111</v>
      </c>
      <c r="AP51" s="121" t="s">
        <v>111</v>
      </c>
      <c r="AQ51" s="123">
        <v>14776.82325778073</v>
      </c>
      <c r="AR51" s="121" t="s">
        <v>111</v>
      </c>
      <c r="AS51" s="126">
        <v>14720.910465866975</v>
      </c>
      <c r="AT51" s="121">
        <v>-3.7838167878413431E-3</v>
      </c>
    </row>
    <row r="52" spans="1:46" x14ac:dyDescent="0.3">
      <c r="A52" s="109" t="s">
        <v>103</v>
      </c>
      <c r="B52" s="122">
        <v>28464.253724658131</v>
      </c>
      <c r="C52" s="123">
        <v>30455.290587000454</v>
      </c>
      <c r="D52" s="121">
        <v>6.9948676034233159E-2</v>
      </c>
      <c r="E52" s="123">
        <v>27744.037499782182</v>
      </c>
      <c r="F52" s="121">
        <v>-8.9024042619890276E-2</v>
      </c>
      <c r="G52" s="123">
        <v>23548.955579903341</v>
      </c>
      <c r="H52" s="121">
        <v>-0.15120661222836718</v>
      </c>
      <c r="I52" s="123">
        <v>19415.206995327888</v>
      </c>
      <c r="J52" s="121">
        <v>-0.1755385104256254</v>
      </c>
      <c r="K52" s="122">
        <v>133109.48041373742</v>
      </c>
      <c r="L52" s="123">
        <v>133397.91209660278</v>
      </c>
      <c r="M52" s="121">
        <v>2.1668755821813157E-3</v>
      </c>
      <c r="N52" s="123">
        <v>134886.23788452405</v>
      </c>
      <c r="O52" s="121">
        <v>1.1157039600765639E-2</v>
      </c>
      <c r="P52" s="123">
        <v>132991.2624773219</v>
      </c>
      <c r="Q52" s="121">
        <v>-1.4048693453993621E-2</v>
      </c>
      <c r="R52" s="123">
        <v>128778.60506544182</v>
      </c>
      <c r="S52" s="121">
        <v>-3.1676196867432838E-2</v>
      </c>
      <c r="T52" s="122">
        <v>40250.913983573751</v>
      </c>
      <c r="U52" s="123">
        <v>39539.059326968978</v>
      </c>
      <c r="V52" s="121">
        <v>-1.7685428382949953E-2</v>
      </c>
      <c r="W52" s="123">
        <v>38447.530873561394</v>
      </c>
      <c r="X52" s="121">
        <v>-2.7606333382419912E-2</v>
      </c>
      <c r="Y52" s="123">
        <v>37593.983999507836</v>
      </c>
      <c r="Z52" s="121">
        <v>-2.2200304015894678E-2</v>
      </c>
      <c r="AA52" s="123">
        <v>35816.609781150284</v>
      </c>
      <c r="AB52" s="121">
        <v>-4.7278155419250623E-2</v>
      </c>
      <c r="AC52" s="122">
        <v>133515.83823884884</v>
      </c>
      <c r="AD52" s="123">
        <v>139003.86852222387</v>
      </c>
      <c r="AE52" s="197">
        <v>4.1103964561548079E-2</v>
      </c>
      <c r="AF52" s="134">
        <v>126482.90821520695</v>
      </c>
      <c r="AG52" s="121">
        <v>-9.0076344206313053E-2</v>
      </c>
      <c r="AH52" s="123">
        <v>106849.80772851293</v>
      </c>
      <c r="AI52" s="121">
        <v>-0.15522334806920224</v>
      </c>
      <c r="AJ52" s="123">
        <v>100999.53525977967</v>
      </c>
      <c r="AK52" s="137">
        <v>-5.475229757640554E-2</v>
      </c>
      <c r="AL52" s="122" t="s">
        <v>111</v>
      </c>
      <c r="AM52" s="126" t="s">
        <v>111</v>
      </c>
      <c r="AN52" s="121" t="s">
        <v>111</v>
      </c>
      <c r="AO52" s="123" t="s">
        <v>111</v>
      </c>
      <c r="AP52" s="121" t="s">
        <v>111</v>
      </c>
      <c r="AQ52" s="123" t="s">
        <v>111</v>
      </c>
      <c r="AR52" s="121" t="s">
        <v>111</v>
      </c>
      <c r="AS52" s="123" t="s">
        <v>111</v>
      </c>
      <c r="AT52" s="121" t="s">
        <v>111</v>
      </c>
    </row>
    <row r="53" spans="1:46" x14ac:dyDescent="0.3">
      <c r="A53" s="109" t="s">
        <v>104</v>
      </c>
      <c r="B53" s="122">
        <v>11897.417910356344</v>
      </c>
      <c r="C53" s="123">
        <v>11372.09963006251</v>
      </c>
      <c r="D53" s="121">
        <v>-4.4153973933836466E-2</v>
      </c>
      <c r="E53" s="123">
        <v>10692.516662024767</v>
      </c>
      <c r="F53" s="121">
        <v>-5.9758794782385105E-2</v>
      </c>
      <c r="G53" s="123">
        <v>10466.776303083967</v>
      </c>
      <c r="H53" s="121">
        <v>-2.11119950593609E-2</v>
      </c>
      <c r="I53" s="123">
        <v>9416.6498274386377</v>
      </c>
      <c r="J53" s="121">
        <v>-0.1003295040647727</v>
      </c>
      <c r="K53" s="122">
        <v>57383.988825873377</v>
      </c>
      <c r="L53" s="123">
        <v>55063.566366729377</v>
      </c>
      <c r="M53" s="121">
        <v>-4.0436757824296898E-2</v>
      </c>
      <c r="N53" s="123">
        <v>53491.776868741828</v>
      </c>
      <c r="O53" s="121">
        <v>-2.8544999928251324E-2</v>
      </c>
      <c r="P53" s="123">
        <v>51438.161511648643</v>
      </c>
      <c r="Q53" s="121">
        <v>-3.8391234640276606E-2</v>
      </c>
      <c r="R53" s="123">
        <v>50470.450186645139</v>
      </c>
      <c r="S53" s="121">
        <v>-1.8813100946159511E-2</v>
      </c>
      <c r="T53" s="122">
        <v>7412.8171780127195</v>
      </c>
      <c r="U53" s="123">
        <v>7099.6170616423788</v>
      </c>
      <c r="V53" s="121">
        <v>-4.2251158884550555E-2</v>
      </c>
      <c r="W53" s="123">
        <v>6163.417318530348</v>
      </c>
      <c r="X53" s="121">
        <v>-0.13186623095069527</v>
      </c>
      <c r="Y53" s="123">
        <v>5803.7024603322607</v>
      </c>
      <c r="Z53" s="121">
        <v>-5.8362891819218943E-2</v>
      </c>
      <c r="AA53" s="123">
        <v>5020.7055925182149</v>
      </c>
      <c r="AB53" s="121">
        <v>-0.13491333733349575</v>
      </c>
      <c r="AC53" s="122" t="s">
        <v>111</v>
      </c>
      <c r="AD53" s="123" t="s">
        <v>111</v>
      </c>
      <c r="AE53" s="197" t="s">
        <v>111</v>
      </c>
      <c r="AF53" s="134" t="s">
        <v>111</v>
      </c>
      <c r="AG53" s="121" t="s">
        <v>111</v>
      </c>
      <c r="AH53" s="123" t="s">
        <v>111</v>
      </c>
      <c r="AI53" s="121" t="s">
        <v>111</v>
      </c>
      <c r="AJ53" s="123" t="s">
        <v>111</v>
      </c>
      <c r="AK53" s="137" t="s">
        <v>111</v>
      </c>
      <c r="AL53" s="122" t="s">
        <v>111</v>
      </c>
      <c r="AM53" s="126" t="s">
        <v>111</v>
      </c>
      <c r="AN53" s="121" t="s">
        <v>111</v>
      </c>
      <c r="AO53" s="123" t="s">
        <v>111</v>
      </c>
      <c r="AP53" s="121" t="s">
        <v>111</v>
      </c>
      <c r="AQ53" s="123" t="s">
        <v>111</v>
      </c>
      <c r="AR53" s="121" t="s">
        <v>111</v>
      </c>
      <c r="AS53" s="123" t="s">
        <v>111</v>
      </c>
      <c r="AT53" s="121" t="s">
        <v>111</v>
      </c>
    </row>
    <row r="54" spans="1:46" x14ac:dyDescent="0.3">
      <c r="A54" s="109" t="s">
        <v>105</v>
      </c>
      <c r="B54" s="122">
        <v>91778.399248735746</v>
      </c>
      <c r="C54" s="123">
        <v>81279.906956718653</v>
      </c>
      <c r="D54" s="121">
        <v>-0.11438957726386489</v>
      </c>
      <c r="E54" s="123">
        <v>76226.2266752133</v>
      </c>
      <c r="F54" s="121">
        <v>-6.217625574050456E-2</v>
      </c>
      <c r="G54" s="123">
        <v>87271.884655698028</v>
      </c>
      <c r="H54" s="121">
        <v>0.14490626733431733</v>
      </c>
      <c r="I54" s="123">
        <v>92021.054865324608</v>
      </c>
      <c r="J54" s="121">
        <v>5.4418100724681784E-2</v>
      </c>
      <c r="K54" s="122">
        <v>143300.39420964895</v>
      </c>
      <c r="L54" s="123">
        <v>146783.35055097175</v>
      </c>
      <c r="M54" s="121">
        <v>2.4305280948684782E-2</v>
      </c>
      <c r="N54" s="123">
        <v>141980.43816825232</v>
      </c>
      <c r="O54" s="121">
        <v>-3.2721097894897633E-2</v>
      </c>
      <c r="P54" s="123">
        <v>143784.35931105859</v>
      </c>
      <c r="Q54" s="121">
        <v>1.2705420310568094E-2</v>
      </c>
      <c r="R54" s="123">
        <v>143295.61728457434</v>
      </c>
      <c r="S54" s="121">
        <v>-3.3991320671180603E-3</v>
      </c>
      <c r="T54" s="122">
        <v>44284.339537733154</v>
      </c>
      <c r="U54" s="123">
        <v>43437.951658815451</v>
      </c>
      <c r="V54" s="121">
        <v>-1.9112577668602859E-2</v>
      </c>
      <c r="W54" s="123">
        <v>42192.365840424412</v>
      </c>
      <c r="X54" s="121">
        <v>-2.8675058809736864E-2</v>
      </c>
      <c r="Y54" s="123">
        <v>41075.393732032855</v>
      </c>
      <c r="Z54" s="121">
        <v>-2.6473322510902841E-2</v>
      </c>
      <c r="AA54" s="123">
        <v>39971.388742972333</v>
      </c>
      <c r="AB54" s="121">
        <v>-2.6877526634627502E-2</v>
      </c>
      <c r="AC54" s="122">
        <v>12922.265760084581</v>
      </c>
      <c r="AD54" s="123">
        <v>12296.155131166852</v>
      </c>
      <c r="AE54" s="197">
        <v>-4.8452078028894507E-2</v>
      </c>
      <c r="AF54" s="134">
        <v>11010.221541365114</v>
      </c>
      <c r="AG54" s="121">
        <v>-0.1045801371310211</v>
      </c>
      <c r="AH54" s="123" t="s">
        <v>111</v>
      </c>
      <c r="AI54" s="121" t="s">
        <v>111</v>
      </c>
      <c r="AJ54" s="123" t="s">
        <v>111</v>
      </c>
      <c r="AK54" s="137" t="s">
        <v>111</v>
      </c>
      <c r="AL54" s="122" t="s">
        <v>111</v>
      </c>
      <c r="AM54" s="126" t="s">
        <v>111</v>
      </c>
      <c r="AN54" s="121" t="s">
        <v>111</v>
      </c>
      <c r="AO54" s="123" t="s">
        <v>111</v>
      </c>
      <c r="AP54" s="121" t="s">
        <v>111</v>
      </c>
      <c r="AQ54" s="123" t="s">
        <v>111</v>
      </c>
      <c r="AR54" s="121" t="s">
        <v>111</v>
      </c>
      <c r="AS54" s="123" t="s">
        <v>111</v>
      </c>
      <c r="AT54" s="121" t="s">
        <v>111</v>
      </c>
    </row>
    <row r="55" spans="1:46" x14ac:dyDescent="0.3">
      <c r="A55" s="109" t="s">
        <v>106</v>
      </c>
      <c r="B55" s="122">
        <v>17617.684931506839</v>
      </c>
      <c r="C55" s="123">
        <v>18268.377001119978</v>
      </c>
      <c r="D55" s="121">
        <v>3.6934028060035429E-2</v>
      </c>
      <c r="E55" s="123">
        <v>16899.853088705611</v>
      </c>
      <c r="F55" s="121">
        <v>-7.4912178149731945E-2</v>
      </c>
      <c r="G55" s="123">
        <v>16382.238714021214</v>
      </c>
      <c r="H55" s="121">
        <v>-3.0628335759340208E-2</v>
      </c>
      <c r="I55" s="123">
        <v>16601.584211412224</v>
      </c>
      <c r="J55" s="121">
        <v>1.3389226052680891E-2</v>
      </c>
      <c r="K55" s="134" t="s">
        <v>111</v>
      </c>
      <c r="L55" s="123" t="s">
        <v>111</v>
      </c>
      <c r="M55" s="121" t="s">
        <v>111</v>
      </c>
      <c r="N55" s="123" t="s">
        <v>111</v>
      </c>
      <c r="O55" s="121" t="s">
        <v>111</v>
      </c>
      <c r="P55" s="123" t="s">
        <v>111</v>
      </c>
      <c r="Q55" s="121" t="s">
        <v>111</v>
      </c>
      <c r="R55" s="123" t="s">
        <v>111</v>
      </c>
      <c r="S55" s="121" t="s">
        <v>111</v>
      </c>
      <c r="T55" s="122" t="s">
        <v>111</v>
      </c>
      <c r="U55" s="123" t="s">
        <v>111</v>
      </c>
      <c r="V55" s="121" t="s">
        <v>111</v>
      </c>
      <c r="W55" s="123" t="s">
        <v>111</v>
      </c>
      <c r="X55" s="121" t="s">
        <v>111</v>
      </c>
      <c r="Y55" s="123" t="s">
        <v>111</v>
      </c>
      <c r="Z55" s="121" t="s">
        <v>111</v>
      </c>
      <c r="AA55" s="123" t="s">
        <v>111</v>
      </c>
      <c r="AB55" s="121" t="s">
        <v>111</v>
      </c>
      <c r="AC55" s="122" t="s">
        <v>111</v>
      </c>
      <c r="AD55" s="123" t="s">
        <v>111</v>
      </c>
      <c r="AE55" s="197" t="s">
        <v>111</v>
      </c>
      <c r="AF55" s="134" t="s">
        <v>111</v>
      </c>
      <c r="AG55" s="121" t="s">
        <v>111</v>
      </c>
      <c r="AH55" s="123" t="s">
        <v>111</v>
      </c>
      <c r="AI55" s="121" t="s">
        <v>111</v>
      </c>
      <c r="AJ55" s="123" t="s">
        <v>111</v>
      </c>
      <c r="AK55" s="137" t="s">
        <v>111</v>
      </c>
      <c r="AL55" s="122" t="s">
        <v>111</v>
      </c>
      <c r="AM55" s="126" t="s">
        <v>111</v>
      </c>
      <c r="AN55" s="121" t="s">
        <v>111</v>
      </c>
      <c r="AO55" s="123" t="s">
        <v>111</v>
      </c>
      <c r="AP55" s="121" t="s">
        <v>111</v>
      </c>
      <c r="AQ55" s="123" t="s">
        <v>111</v>
      </c>
      <c r="AR55" s="121" t="s">
        <v>111</v>
      </c>
      <c r="AS55" s="123" t="s">
        <v>111</v>
      </c>
      <c r="AT55" s="121" t="s">
        <v>111</v>
      </c>
    </row>
    <row r="56" spans="1:46" ht="15" thickBot="1" x14ac:dyDescent="0.35">
      <c r="A56" s="110" t="s">
        <v>107</v>
      </c>
      <c r="B56" s="152" t="s">
        <v>111</v>
      </c>
      <c r="C56" s="191" t="s">
        <v>111</v>
      </c>
      <c r="D56" s="192" t="s">
        <v>111</v>
      </c>
      <c r="E56" s="191" t="s">
        <v>111</v>
      </c>
      <c r="F56" s="192" t="s">
        <v>111</v>
      </c>
      <c r="G56" s="191" t="s">
        <v>111</v>
      </c>
      <c r="H56" s="192" t="s">
        <v>111</v>
      </c>
      <c r="I56" s="191" t="s">
        <v>111</v>
      </c>
      <c r="J56" s="192" t="s">
        <v>111</v>
      </c>
      <c r="K56" s="152">
        <v>40954.25353389595</v>
      </c>
      <c r="L56" s="191">
        <v>43633.149614446607</v>
      </c>
      <c r="M56" s="192">
        <v>6.5411913278640599E-2</v>
      </c>
      <c r="N56" s="191">
        <v>46100.451520531969</v>
      </c>
      <c r="O56" s="192">
        <v>5.6546500261545507E-2</v>
      </c>
      <c r="P56" s="191">
        <v>45325.796975883291</v>
      </c>
      <c r="Q56" s="192">
        <v>-1.6803621637060728E-2</v>
      </c>
      <c r="R56" s="191">
        <v>46800.218048711205</v>
      </c>
      <c r="S56" s="192">
        <v>3.2529402044765288E-2</v>
      </c>
      <c r="T56" s="152">
        <v>386047.00067235925</v>
      </c>
      <c r="U56" s="191">
        <v>423620.73331569671</v>
      </c>
      <c r="V56" s="192">
        <v>9.7329425116364332E-2</v>
      </c>
      <c r="W56" s="191">
        <v>453631.98299399012</v>
      </c>
      <c r="X56" s="192">
        <v>7.0844619533595887E-2</v>
      </c>
      <c r="Y56" s="191">
        <v>432470.81272423425</v>
      </c>
      <c r="Z56" s="192">
        <v>-4.6648320804215104E-2</v>
      </c>
      <c r="AA56" s="191">
        <v>462077.46967306547</v>
      </c>
      <c r="AB56" s="192">
        <v>6.8459318126770308E-2</v>
      </c>
      <c r="AC56" s="152" t="s">
        <v>111</v>
      </c>
      <c r="AD56" s="191" t="s">
        <v>111</v>
      </c>
      <c r="AE56" s="198" t="s">
        <v>111</v>
      </c>
      <c r="AF56" s="193" t="s">
        <v>111</v>
      </c>
      <c r="AG56" s="192" t="s">
        <v>111</v>
      </c>
      <c r="AH56" s="191" t="s">
        <v>111</v>
      </c>
      <c r="AI56" s="192" t="s">
        <v>111</v>
      </c>
      <c r="AJ56" s="191" t="s">
        <v>111</v>
      </c>
      <c r="AK56" s="194" t="s">
        <v>111</v>
      </c>
      <c r="AL56" s="152">
        <v>666600.49433930451</v>
      </c>
      <c r="AM56" s="195">
        <v>688664.29662867659</v>
      </c>
      <c r="AN56" s="192">
        <v>3.309898878974038E-2</v>
      </c>
      <c r="AO56" s="191">
        <v>743872.69323409745</v>
      </c>
      <c r="AP56" s="192">
        <v>8.0167357122608029E-2</v>
      </c>
      <c r="AQ56" s="191">
        <v>736705.35462667176</v>
      </c>
      <c r="AR56" s="192">
        <v>-9.6351683192786863E-3</v>
      </c>
      <c r="AS56" s="191">
        <v>735029.43739569036</v>
      </c>
      <c r="AT56" s="192">
        <v>-2.2748812947486208E-3</v>
      </c>
    </row>
    <row r="57" spans="1:46" x14ac:dyDescent="0.3">
      <c r="K57" s="72"/>
      <c r="L57" s="72"/>
      <c r="M57" s="72"/>
      <c r="N57" s="72"/>
      <c r="O57" s="72"/>
      <c r="P57" s="72"/>
      <c r="Q57" s="72"/>
      <c r="R57" s="72"/>
      <c r="S57" s="72"/>
    </row>
  </sheetData>
  <mergeCells count="26">
    <mergeCell ref="AL2:AT2"/>
    <mergeCell ref="T2:AB2"/>
    <mergeCell ref="AQ3:AR3"/>
    <mergeCell ref="AS3:AT3"/>
    <mergeCell ref="U3:V3"/>
    <mergeCell ref="W3:X3"/>
    <mergeCell ref="Y3:Z3"/>
    <mergeCell ref="AA3:AB3"/>
    <mergeCell ref="AD3:AE3"/>
    <mergeCell ref="AF3:AG3"/>
    <mergeCell ref="AM3:AN3"/>
    <mergeCell ref="AO3:AP3"/>
    <mergeCell ref="K2:S2"/>
    <mergeCell ref="B2:J2"/>
    <mergeCell ref="A2:A4"/>
    <mergeCell ref="AH3:AI3"/>
    <mergeCell ref="AJ3:AK3"/>
    <mergeCell ref="AC2:AK2"/>
    <mergeCell ref="P3:Q3"/>
    <mergeCell ref="R3:S3"/>
    <mergeCell ref="C3:D3"/>
    <mergeCell ref="E3:F3"/>
    <mergeCell ref="G3:H3"/>
    <mergeCell ref="I3:J3"/>
    <mergeCell ref="L3:M3"/>
    <mergeCell ref="N3:O3"/>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12990-D82D-4944-9ADE-C01023AF71CB}">
  <dimension ref="A1:M37"/>
  <sheetViews>
    <sheetView workbookViewId="0">
      <selection activeCell="B26" sqref="B26"/>
    </sheetView>
  </sheetViews>
  <sheetFormatPr defaultColWidth="8.88671875" defaultRowHeight="14.4" x14ac:dyDescent="0.3"/>
  <cols>
    <col min="1" max="1" width="14" customWidth="1"/>
    <col min="2" max="2" width="58" bestFit="1" customWidth="1"/>
    <col min="3" max="11" width="14" customWidth="1"/>
  </cols>
  <sheetData>
    <row r="1" spans="1:13" ht="18.600000000000001" thickBot="1" x14ac:dyDescent="0.4">
      <c r="A1" s="153" t="s">
        <v>112</v>
      </c>
      <c r="B1" s="153"/>
      <c r="C1" s="153"/>
      <c r="D1" s="153"/>
      <c r="E1" s="153"/>
      <c r="F1" s="153"/>
      <c r="G1" s="153"/>
      <c r="H1" s="153"/>
      <c r="I1" s="153"/>
      <c r="J1" s="153"/>
      <c r="K1" s="153"/>
    </row>
    <row r="2" spans="1:13" ht="18.600000000000001" customHeight="1" thickBot="1" x14ac:dyDescent="0.35">
      <c r="A2" s="162" t="s">
        <v>113</v>
      </c>
      <c r="B2" s="159" t="s">
        <v>114</v>
      </c>
      <c r="C2" s="82" t="s">
        <v>20</v>
      </c>
      <c r="D2" s="161" t="s">
        <v>1</v>
      </c>
      <c r="E2" s="161"/>
      <c r="F2" s="161" t="s">
        <v>2</v>
      </c>
      <c r="G2" s="161"/>
      <c r="H2" s="161" t="s">
        <v>3</v>
      </c>
      <c r="I2" s="161"/>
      <c r="J2" s="161" t="s">
        <v>4</v>
      </c>
      <c r="K2" s="161"/>
    </row>
    <row r="3" spans="1:13" ht="29.4" thickBot="1" x14ac:dyDescent="0.35">
      <c r="A3" s="201"/>
      <c r="B3" s="169"/>
      <c r="C3" s="82" t="s">
        <v>22</v>
      </c>
      <c r="D3" s="90" t="s">
        <v>22</v>
      </c>
      <c r="E3" s="146" t="s">
        <v>23</v>
      </c>
      <c r="F3" s="90" t="s">
        <v>22</v>
      </c>
      <c r="G3" s="146" t="s">
        <v>23</v>
      </c>
      <c r="H3" s="90" t="s">
        <v>22</v>
      </c>
      <c r="I3" s="146" t="s">
        <v>23</v>
      </c>
      <c r="J3" s="90" t="s">
        <v>22</v>
      </c>
      <c r="K3" s="146" t="s">
        <v>23</v>
      </c>
    </row>
    <row r="4" spans="1:13" x14ac:dyDescent="0.3">
      <c r="A4" s="202" t="s">
        <v>115</v>
      </c>
      <c r="B4" s="203" t="s">
        <v>116</v>
      </c>
      <c r="C4" s="199">
        <v>1611090.819720906</v>
      </c>
      <c r="D4" s="111">
        <v>1588161.6306574426</v>
      </c>
      <c r="E4" s="112">
        <v>-1.4232089701457951E-2</v>
      </c>
      <c r="F4" s="111">
        <v>1559162.9241853517</v>
      </c>
      <c r="G4" s="112">
        <v>-1.8259291694439517E-2</v>
      </c>
      <c r="H4" s="111">
        <v>1538482.4908220363</v>
      </c>
      <c r="I4" s="112">
        <v>-1.3263805239674187E-2</v>
      </c>
      <c r="J4" s="111">
        <v>1569014.3163086306</v>
      </c>
      <c r="K4" s="112">
        <v>1.9845416290880769E-2</v>
      </c>
    </row>
    <row r="5" spans="1:13" x14ac:dyDescent="0.3">
      <c r="A5" s="204" t="s">
        <v>117</v>
      </c>
      <c r="B5" s="205" t="s">
        <v>118</v>
      </c>
      <c r="C5" s="200">
        <v>1001938.946284263</v>
      </c>
      <c r="D5" s="99">
        <v>998622.45498788496</v>
      </c>
      <c r="E5" s="100">
        <v>-3.3100732421645906E-3</v>
      </c>
      <c r="F5" s="99">
        <v>1011847.7180531095</v>
      </c>
      <c r="G5" s="100">
        <v>1.3243506591672727E-2</v>
      </c>
      <c r="H5" s="99">
        <v>977667.13927665725</v>
      </c>
      <c r="I5" s="100">
        <v>-3.3780358611885664E-2</v>
      </c>
      <c r="J5" s="99">
        <v>948038.46222476254</v>
      </c>
      <c r="K5" s="100">
        <v>-3.0305485232751117E-2</v>
      </c>
    </row>
    <row r="6" spans="1:13" x14ac:dyDescent="0.3">
      <c r="A6" s="204" t="s">
        <v>119</v>
      </c>
      <c r="B6" s="205" t="s">
        <v>120</v>
      </c>
      <c r="C6" s="106">
        <v>784092.16600471491</v>
      </c>
      <c r="D6" s="99">
        <v>756258.07669368736</v>
      </c>
      <c r="E6" s="100">
        <v>-3.54984917817176E-2</v>
      </c>
      <c r="F6" s="99">
        <v>698372.67988409312</v>
      </c>
      <c r="G6" s="100">
        <v>-7.6541856005909459E-2</v>
      </c>
      <c r="H6" s="99">
        <v>673215.70585680765</v>
      </c>
      <c r="I6" s="100">
        <v>-3.6022276861489955E-2</v>
      </c>
      <c r="J6" s="99">
        <v>656790.01434399397</v>
      </c>
      <c r="K6" s="100">
        <v>-2.4398853695649536E-2</v>
      </c>
    </row>
    <row r="7" spans="1:13" x14ac:dyDescent="0.3">
      <c r="A7" s="204" t="s">
        <v>121</v>
      </c>
      <c r="B7" s="205" t="s">
        <v>122</v>
      </c>
      <c r="C7" s="106">
        <v>455076.79635424679</v>
      </c>
      <c r="D7" s="99">
        <v>480018.62747469958</v>
      </c>
      <c r="E7" s="100">
        <v>5.4807960590979476E-2</v>
      </c>
      <c r="F7" s="99">
        <v>500232.17859172641</v>
      </c>
      <c r="G7" s="100">
        <v>4.2109930656997641E-2</v>
      </c>
      <c r="H7" s="99">
        <v>533295.26705163496</v>
      </c>
      <c r="I7" s="100">
        <v>6.6095485006560484E-2</v>
      </c>
      <c r="J7" s="99">
        <v>595211.51494980685</v>
      </c>
      <c r="K7" s="100">
        <v>0.11610125145209094</v>
      </c>
      <c r="L7" s="42"/>
      <c r="M7" s="42"/>
    </row>
    <row r="8" spans="1:13" x14ac:dyDescent="0.3">
      <c r="A8" s="204" t="s">
        <v>123</v>
      </c>
      <c r="B8" s="205" t="s">
        <v>124</v>
      </c>
      <c r="C8" s="106">
        <v>604240.16931947286</v>
      </c>
      <c r="D8" s="99">
        <v>600941.19904267567</v>
      </c>
      <c r="E8" s="100">
        <v>-5.4597003713153791E-3</v>
      </c>
      <c r="F8" s="99">
        <v>591139.34732826694</v>
      </c>
      <c r="G8" s="100">
        <v>-1.6310833289552296E-2</v>
      </c>
      <c r="H8" s="99">
        <v>580985.54821913061</v>
      </c>
      <c r="I8" s="100">
        <v>-1.7176659200622946E-2</v>
      </c>
      <c r="J8" s="99">
        <v>578694.46264354116</v>
      </c>
      <c r="K8" s="100">
        <v>-3.9434467563129738E-3</v>
      </c>
    </row>
    <row r="9" spans="1:13" x14ac:dyDescent="0.3">
      <c r="A9" s="204" t="s">
        <v>125</v>
      </c>
      <c r="B9" s="205" t="s">
        <v>126</v>
      </c>
      <c r="C9" s="106">
        <v>614260.46914126829</v>
      </c>
      <c r="D9" s="99">
        <v>602497.84701199771</v>
      </c>
      <c r="E9" s="100">
        <v>-1.9149241600578071E-2</v>
      </c>
      <c r="F9" s="99">
        <v>584678.69241357979</v>
      </c>
      <c r="G9" s="100">
        <v>-2.9575466015006491E-2</v>
      </c>
      <c r="H9" s="99">
        <v>572469.31338846276</v>
      </c>
      <c r="I9" s="100">
        <v>-2.0882202795378335E-2</v>
      </c>
      <c r="J9" s="99">
        <v>559292.76910293836</v>
      </c>
      <c r="K9" s="100">
        <v>-2.3017031616126338E-2</v>
      </c>
    </row>
    <row r="10" spans="1:13" x14ac:dyDescent="0.3">
      <c r="A10" s="204" t="s">
        <v>127</v>
      </c>
      <c r="B10" s="205" t="s">
        <v>128</v>
      </c>
      <c r="C10" s="106">
        <v>460045.66254519409</v>
      </c>
      <c r="D10" s="99">
        <v>480174.0807705489</v>
      </c>
      <c r="E10" s="100">
        <v>4.375308771306452E-2</v>
      </c>
      <c r="F10" s="99">
        <v>507204.77800194541</v>
      </c>
      <c r="G10" s="100">
        <v>5.6293536685736001E-2</v>
      </c>
      <c r="H10" s="99">
        <v>519287.48171236843</v>
      </c>
      <c r="I10" s="100">
        <v>2.3822140946741399E-2</v>
      </c>
      <c r="J10" s="99">
        <v>524958.81505517848</v>
      </c>
      <c r="K10" s="100">
        <v>1.0921375042796333E-2</v>
      </c>
    </row>
    <row r="11" spans="1:13" x14ac:dyDescent="0.3">
      <c r="A11" s="204" t="s">
        <v>129</v>
      </c>
      <c r="B11" s="205" t="s">
        <v>130</v>
      </c>
      <c r="C11" s="106">
        <v>442851.52246433392</v>
      </c>
      <c r="D11" s="99">
        <v>443584.3934481708</v>
      </c>
      <c r="E11" s="100">
        <v>1.6548909660707434E-3</v>
      </c>
      <c r="F11" s="99">
        <v>446861.96493253001</v>
      </c>
      <c r="G11" s="100">
        <v>7.3888340815628784E-3</v>
      </c>
      <c r="H11" s="99">
        <v>433953.98465955688</v>
      </c>
      <c r="I11" s="100">
        <v>-2.8885833402540917E-2</v>
      </c>
      <c r="J11" s="99">
        <v>424594.0037776212</v>
      </c>
      <c r="K11" s="100">
        <v>-2.1569063109948661E-2</v>
      </c>
    </row>
    <row r="12" spans="1:13" x14ac:dyDescent="0.3">
      <c r="A12" s="204" t="s">
        <v>131</v>
      </c>
      <c r="B12" s="205" t="s">
        <v>132</v>
      </c>
      <c r="C12" s="106">
        <v>400364.22329389222</v>
      </c>
      <c r="D12" s="99">
        <v>406762.05493472551</v>
      </c>
      <c r="E12" s="100">
        <v>1.5980028355672804E-2</v>
      </c>
      <c r="F12" s="99">
        <v>394699.68642601423</v>
      </c>
      <c r="G12" s="100">
        <v>-2.9654606083271418E-2</v>
      </c>
      <c r="H12" s="99">
        <v>407704.8380769025</v>
      </c>
      <c r="I12" s="100">
        <v>3.29494856422341E-2</v>
      </c>
      <c r="J12" s="99">
        <v>419383.93403805996</v>
      </c>
      <c r="K12" s="100">
        <v>2.8645958719171638E-2</v>
      </c>
    </row>
    <row r="13" spans="1:13" x14ac:dyDescent="0.3">
      <c r="A13" s="204" t="s">
        <v>133</v>
      </c>
      <c r="B13" s="205" t="s">
        <v>134</v>
      </c>
      <c r="C13" s="106">
        <v>468244.18590456503</v>
      </c>
      <c r="D13" s="99">
        <v>460956.0348829889</v>
      </c>
      <c r="E13" s="100">
        <v>-1.5564851077641717E-2</v>
      </c>
      <c r="F13" s="99">
        <v>448730.98543584574</v>
      </c>
      <c r="G13" s="100">
        <v>-2.6521074727325011E-2</v>
      </c>
      <c r="H13" s="99">
        <v>430329.22325228457</v>
      </c>
      <c r="I13" s="100">
        <v>-4.1008450008612196E-2</v>
      </c>
      <c r="J13" s="99">
        <v>415115.1345791815</v>
      </c>
      <c r="K13" s="100">
        <v>-3.5354532880941925E-2</v>
      </c>
    </row>
    <row r="14" spans="1:13" x14ac:dyDescent="0.3">
      <c r="A14" s="204" t="s">
        <v>135</v>
      </c>
      <c r="B14" s="205" t="s">
        <v>136</v>
      </c>
      <c r="C14" s="106">
        <v>333569.28152806836</v>
      </c>
      <c r="D14" s="99">
        <v>327183.71503020875</v>
      </c>
      <c r="E14" s="100">
        <v>-1.914314911915016E-2</v>
      </c>
      <c r="F14" s="99">
        <v>305940.78064489766</v>
      </c>
      <c r="G14" s="100">
        <v>-6.4926625041071273E-2</v>
      </c>
      <c r="H14" s="99">
        <v>288104.6152167822</v>
      </c>
      <c r="I14" s="100">
        <v>-5.8299404840761349E-2</v>
      </c>
      <c r="J14" s="99">
        <v>282836.77854704851</v>
      </c>
      <c r="K14" s="100">
        <v>-1.8284457768126816E-2</v>
      </c>
    </row>
    <row r="15" spans="1:13" x14ac:dyDescent="0.3">
      <c r="A15" s="204" t="s">
        <v>137</v>
      </c>
      <c r="B15" s="205" t="s">
        <v>138</v>
      </c>
      <c r="C15" s="106">
        <v>250540.31080946047</v>
      </c>
      <c r="D15" s="99">
        <v>254608.1759768131</v>
      </c>
      <c r="E15" s="100">
        <v>1.6236369924703675E-2</v>
      </c>
      <c r="F15" s="99">
        <v>247272.36455157102</v>
      </c>
      <c r="G15" s="100">
        <v>-2.881215969242934E-2</v>
      </c>
      <c r="H15" s="99">
        <v>249723.98065986155</v>
      </c>
      <c r="I15" s="100">
        <v>9.9146385110060464E-3</v>
      </c>
      <c r="J15" s="99">
        <v>251492.05132036831</v>
      </c>
      <c r="K15" s="100">
        <v>7.0800996197275534E-3</v>
      </c>
    </row>
    <row r="16" spans="1:13" x14ac:dyDescent="0.3">
      <c r="A16" s="204" t="s">
        <v>139</v>
      </c>
      <c r="B16" s="205" t="s">
        <v>140</v>
      </c>
      <c r="C16" s="106">
        <v>264938.80205983663</v>
      </c>
      <c r="D16" s="99">
        <v>267122.69504539756</v>
      </c>
      <c r="E16" s="100">
        <v>8.2430092103598085E-3</v>
      </c>
      <c r="F16" s="99">
        <v>261551.80812529023</v>
      </c>
      <c r="G16" s="100">
        <v>-2.0855161404988665E-2</v>
      </c>
      <c r="H16" s="99">
        <v>244162.70288432055</v>
      </c>
      <c r="I16" s="100">
        <v>-6.6484362565139898E-2</v>
      </c>
      <c r="J16" s="99">
        <v>237615.25147941904</v>
      </c>
      <c r="K16" s="100">
        <v>-2.6815935962191451E-2</v>
      </c>
    </row>
    <row r="17" spans="1:11" x14ac:dyDescent="0.3">
      <c r="A17" s="204" t="s">
        <v>141</v>
      </c>
      <c r="B17" s="205" t="s">
        <v>142</v>
      </c>
      <c r="C17" s="106">
        <v>233521.89117761972</v>
      </c>
      <c r="D17" s="99">
        <v>231208.75368252807</v>
      </c>
      <c r="E17" s="100">
        <v>-9.9054417700490394E-3</v>
      </c>
      <c r="F17" s="99">
        <v>229093.04627738494</v>
      </c>
      <c r="G17" s="100">
        <v>-9.1506371253062824E-3</v>
      </c>
      <c r="H17" s="99">
        <v>227056.28006107578</v>
      </c>
      <c r="I17" s="100">
        <v>-8.8905632423388337E-3</v>
      </c>
      <c r="J17" s="99">
        <v>228176.93587583862</v>
      </c>
      <c r="K17" s="100">
        <v>4.9355860778719229E-3</v>
      </c>
    </row>
    <row r="18" spans="1:11" x14ac:dyDescent="0.3">
      <c r="A18" s="204" t="s">
        <v>143</v>
      </c>
      <c r="B18" s="205" t="s">
        <v>144</v>
      </c>
      <c r="C18" s="106">
        <v>135998.1005287515</v>
      </c>
      <c r="D18" s="99">
        <v>134304.24507599272</v>
      </c>
      <c r="E18" s="100">
        <v>-1.245499346074086E-2</v>
      </c>
      <c r="F18" s="99">
        <v>133189.13002660367</v>
      </c>
      <c r="G18" s="100">
        <v>-8.3029024790548522E-3</v>
      </c>
      <c r="H18" s="99">
        <v>123661.30792265449</v>
      </c>
      <c r="I18" s="100">
        <v>-7.1536033774273089E-2</v>
      </c>
      <c r="J18" s="99">
        <v>118161.43622162177</v>
      </c>
      <c r="K18" s="100">
        <v>-4.4475283283213263E-2</v>
      </c>
    </row>
    <row r="19" spans="1:11" x14ac:dyDescent="0.3">
      <c r="A19" s="204" t="s">
        <v>145</v>
      </c>
      <c r="B19" s="205" t="s">
        <v>146</v>
      </c>
      <c r="C19" s="106">
        <v>140811.35885219366</v>
      </c>
      <c r="D19" s="99">
        <v>134811.84767468469</v>
      </c>
      <c r="E19" s="100">
        <v>-4.2606727372090147E-2</v>
      </c>
      <c r="F19" s="99">
        <v>125835.74545441879</v>
      </c>
      <c r="G19" s="100">
        <v>-6.6582443420894144E-2</v>
      </c>
      <c r="H19" s="99">
        <v>120789.81229311031</v>
      </c>
      <c r="I19" s="100">
        <v>-4.0099362411583295E-2</v>
      </c>
      <c r="J19" s="99">
        <v>117658.78508533884</v>
      </c>
      <c r="K19" s="100">
        <v>-2.592128548203787E-2</v>
      </c>
    </row>
    <row r="20" spans="1:11" x14ac:dyDescent="0.3">
      <c r="A20" s="204" t="s">
        <v>147</v>
      </c>
      <c r="B20" s="205" t="s">
        <v>148</v>
      </c>
      <c r="C20" s="106">
        <v>139547.44188755983</v>
      </c>
      <c r="D20" s="99">
        <v>132914.68296207351</v>
      </c>
      <c r="E20" s="100">
        <v>-4.7530494545580115E-2</v>
      </c>
      <c r="F20" s="99">
        <v>120318.59155215809</v>
      </c>
      <c r="G20" s="100">
        <v>-9.4768246285548807E-2</v>
      </c>
      <c r="H20" s="99">
        <v>116435.02753042412</v>
      </c>
      <c r="I20" s="100">
        <v>-3.2277339450490827E-2</v>
      </c>
      <c r="J20" s="99">
        <v>114878.7294377442</v>
      </c>
      <c r="K20" s="100">
        <v>-1.3366236309544144E-2</v>
      </c>
    </row>
    <row r="21" spans="1:11" x14ac:dyDescent="0.3">
      <c r="A21" s="204" t="s">
        <v>149</v>
      </c>
      <c r="B21" s="205" t="s">
        <v>150</v>
      </c>
      <c r="C21" s="106">
        <v>94993.839605756992</v>
      </c>
      <c r="D21" s="99">
        <v>94147.591992389673</v>
      </c>
      <c r="E21" s="100">
        <v>-8.9084472938394388E-3</v>
      </c>
      <c r="F21" s="99">
        <v>92964.466347717156</v>
      </c>
      <c r="G21" s="100">
        <v>-1.2566711687837517E-2</v>
      </c>
      <c r="H21" s="99">
        <v>93066.884840987943</v>
      </c>
      <c r="I21" s="100">
        <v>1.1016950593543129E-3</v>
      </c>
      <c r="J21" s="99">
        <v>92343.737094324562</v>
      </c>
      <c r="K21" s="100">
        <v>-7.7701939621052096E-3</v>
      </c>
    </row>
    <row r="22" spans="1:11" x14ac:dyDescent="0.3">
      <c r="A22" s="204" t="s">
        <v>151</v>
      </c>
      <c r="B22" s="205" t="s">
        <v>152</v>
      </c>
      <c r="C22" s="106">
        <v>102103.10789259175</v>
      </c>
      <c r="D22" s="99">
        <v>101489.85208138595</v>
      </c>
      <c r="E22" s="100">
        <v>-6.0062403962367616E-3</v>
      </c>
      <c r="F22" s="99">
        <v>100380.257377002</v>
      </c>
      <c r="G22" s="100">
        <v>-1.0933060612741463E-2</v>
      </c>
      <c r="H22" s="99">
        <v>94518.479761883355</v>
      </c>
      <c r="I22" s="100">
        <v>-5.839572211000954E-2</v>
      </c>
      <c r="J22" s="99">
        <v>87369.518524866391</v>
      </c>
      <c r="K22" s="100">
        <v>-7.5635592690731612E-2</v>
      </c>
    </row>
    <row r="23" spans="1:11" x14ac:dyDescent="0.3">
      <c r="A23" s="204" t="s">
        <v>153</v>
      </c>
      <c r="B23" s="205" t="s">
        <v>154</v>
      </c>
      <c r="C23" s="106">
        <v>81626.382797217797</v>
      </c>
      <c r="D23" s="99">
        <v>83740.681213790725</v>
      </c>
      <c r="E23" s="100">
        <v>2.5902145165802803E-2</v>
      </c>
      <c r="F23" s="99">
        <v>82962.509426747609</v>
      </c>
      <c r="G23" s="100">
        <v>-9.2926374106802045E-3</v>
      </c>
      <c r="H23" s="99">
        <v>85021.837299053121</v>
      </c>
      <c r="I23" s="100">
        <v>2.4822391301022595E-2</v>
      </c>
      <c r="J23" s="99">
        <v>86936.235379790218</v>
      </c>
      <c r="K23" s="100">
        <v>2.2516545649365893E-2</v>
      </c>
    </row>
    <row r="24" spans="1:11" x14ac:dyDescent="0.3">
      <c r="A24" s="204" t="s">
        <v>155</v>
      </c>
      <c r="B24" s="205" t="s">
        <v>156</v>
      </c>
      <c r="C24" s="106">
        <v>89776.212538185748</v>
      </c>
      <c r="D24" s="99">
        <v>87177.573809100824</v>
      </c>
      <c r="E24" s="100">
        <v>-2.8945738025867418E-2</v>
      </c>
      <c r="F24" s="99">
        <v>83523.109804086213</v>
      </c>
      <c r="G24" s="100">
        <v>-4.1919771855741916E-2</v>
      </c>
      <c r="H24" s="99">
        <v>84462.962689770968</v>
      </c>
      <c r="I24" s="100">
        <v>1.1252608863454583E-2</v>
      </c>
      <c r="J24" s="99">
        <v>82537.237537415916</v>
      </c>
      <c r="K24" s="100">
        <v>-2.2799640114782194E-2</v>
      </c>
    </row>
    <row r="25" spans="1:11" x14ac:dyDescent="0.3">
      <c r="A25" s="204" t="s">
        <v>157</v>
      </c>
      <c r="B25" s="205" t="s">
        <v>158</v>
      </c>
      <c r="C25" s="106">
        <v>86865.181003225123</v>
      </c>
      <c r="D25" s="99">
        <v>84957.869945237471</v>
      </c>
      <c r="E25" s="100">
        <v>-2.1957141353528442E-2</v>
      </c>
      <c r="F25" s="99">
        <v>82089.876763909211</v>
      </c>
      <c r="G25" s="100">
        <v>-3.3757828240949639E-2</v>
      </c>
      <c r="H25" s="99">
        <v>80521.259160032452</v>
      </c>
      <c r="I25" s="100">
        <v>-1.9108538905328265E-2</v>
      </c>
      <c r="J25" s="99">
        <v>77468.038179997689</v>
      </c>
      <c r="K25" s="100">
        <v>-3.7918197155444644E-2</v>
      </c>
    </row>
    <row r="26" spans="1:11" x14ac:dyDescent="0.3">
      <c r="A26" s="204" t="s">
        <v>159</v>
      </c>
      <c r="B26" s="205" t="s">
        <v>160</v>
      </c>
      <c r="C26" s="106">
        <v>93662.174998127739</v>
      </c>
      <c r="D26" s="99">
        <v>88876.985009304917</v>
      </c>
      <c r="E26" s="100">
        <v>-5.1089887555125335E-2</v>
      </c>
      <c r="F26" s="99">
        <v>83198.384679854222</v>
      </c>
      <c r="G26" s="100">
        <v>-6.3892810144900558E-2</v>
      </c>
      <c r="H26" s="99">
        <v>77555.737367489957</v>
      </c>
      <c r="I26" s="100">
        <v>-6.782159694658807E-2</v>
      </c>
      <c r="J26" s="99">
        <v>74503.356955806565</v>
      </c>
      <c r="K26" s="100">
        <v>-3.9357248287383295E-2</v>
      </c>
    </row>
    <row r="27" spans="1:11" x14ac:dyDescent="0.3">
      <c r="A27" s="204" t="s">
        <v>161</v>
      </c>
      <c r="B27" s="205" t="s">
        <v>162</v>
      </c>
      <c r="C27" s="106">
        <v>45235.312939444535</v>
      </c>
      <c r="D27" s="99">
        <v>46482.650469801505</v>
      </c>
      <c r="E27" s="100">
        <v>2.757442027706869E-2</v>
      </c>
      <c r="F27" s="99">
        <v>47848.828810691557</v>
      </c>
      <c r="G27" s="100">
        <v>2.9391145450658351E-2</v>
      </c>
      <c r="H27" s="99">
        <v>50306.110151583838</v>
      </c>
      <c r="I27" s="100">
        <v>5.1355099005959692E-2</v>
      </c>
      <c r="J27" s="99">
        <v>52103.898995206328</v>
      </c>
      <c r="K27" s="100">
        <v>3.573698777753509E-2</v>
      </c>
    </row>
    <row r="28" spans="1:11" x14ac:dyDescent="0.3">
      <c r="A28" s="204" t="s">
        <v>163</v>
      </c>
      <c r="B28" s="205" t="s">
        <v>164</v>
      </c>
      <c r="C28" s="106">
        <v>59142.633778103707</v>
      </c>
      <c r="D28" s="99">
        <v>56463.38656658199</v>
      </c>
      <c r="E28" s="100">
        <v>-4.5301452444169832E-2</v>
      </c>
      <c r="F28" s="99">
        <v>59037.566153121319</v>
      </c>
      <c r="G28" s="100">
        <v>4.5590244281643377E-2</v>
      </c>
      <c r="H28" s="99">
        <v>54404.171795072369</v>
      </c>
      <c r="I28" s="100">
        <v>-7.8482137052053647E-2</v>
      </c>
      <c r="J28" s="99">
        <v>48193.678690873618</v>
      </c>
      <c r="K28" s="100">
        <v>-0.1141547219502248</v>
      </c>
    </row>
    <row r="29" spans="1:11" x14ac:dyDescent="0.3">
      <c r="A29" s="204" t="s">
        <v>165</v>
      </c>
      <c r="B29" s="205" t="s">
        <v>166</v>
      </c>
      <c r="C29" s="106">
        <v>29673.46763200593</v>
      </c>
      <c r="D29" s="99">
        <v>31610.951833541269</v>
      </c>
      <c r="E29" s="100">
        <v>6.5293487959107388E-2</v>
      </c>
      <c r="F29" s="99">
        <v>33738.623086734944</v>
      </c>
      <c r="G29" s="100">
        <v>6.7308041352177161E-2</v>
      </c>
      <c r="H29" s="99">
        <v>34780.172045704086</v>
      </c>
      <c r="I29" s="100">
        <v>3.087111635503148E-2</v>
      </c>
      <c r="J29" s="99">
        <v>35259.21633047174</v>
      </c>
      <c r="K29" s="100">
        <v>1.3773488070678575E-2</v>
      </c>
    </row>
    <row r="30" spans="1:11" x14ac:dyDescent="0.3">
      <c r="A30" s="204" t="s">
        <v>167</v>
      </c>
      <c r="B30" s="205" t="s">
        <v>168</v>
      </c>
      <c r="C30" s="106">
        <v>34993.774720992151</v>
      </c>
      <c r="D30" s="99">
        <v>33982.936477012197</v>
      </c>
      <c r="E30" s="100">
        <v>-2.8886230537843893E-2</v>
      </c>
      <c r="F30" s="99">
        <v>33757.662344833232</v>
      </c>
      <c r="G30" s="100">
        <v>-6.6290366734891304E-3</v>
      </c>
      <c r="H30" s="99">
        <v>32729.556513347481</v>
      </c>
      <c r="I30" s="100">
        <v>-3.0455480624922648E-2</v>
      </c>
      <c r="J30" s="99">
        <v>30862.352887826881</v>
      </c>
      <c r="K30" s="100">
        <v>-5.7049463067400108E-2</v>
      </c>
    </row>
    <row r="31" spans="1:11" x14ac:dyDescent="0.3">
      <c r="A31" s="204" t="s">
        <v>169</v>
      </c>
      <c r="B31" s="205" t="s">
        <v>170</v>
      </c>
      <c r="C31" s="106">
        <v>19041.321909407914</v>
      </c>
      <c r="D31" s="99">
        <v>20565.307784921617</v>
      </c>
      <c r="E31" s="100">
        <v>8.0035718253401944E-2</v>
      </c>
      <c r="F31" s="99">
        <v>21337.719645380566</v>
      </c>
      <c r="G31" s="100">
        <v>3.7558974003067291E-2</v>
      </c>
      <c r="H31" s="99">
        <v>23741.0779202048</v>
      </c>
      <c r="I31" s="100">
        <v>0.11263426058484849</v>
      </c>
      <c r="J31" s="99">
        <v>24881.764845938091</v>
      </c>
      <c r="K31" s="100">
        <v>4.8046972827737955E-2</v>
      </c>
    </row>
    <row r="32" spans="1:11" x14ac:dyDescent="0.3">
      <c r="A32" s="204" t="s">
        <v>171</v>
      </c>
      <c r="B32" s="205" t="s">
        <v>172</v>
      </c>
      <c r="C32" s="106">
        <v>28832.97343609366</v>
      </c>
      <c r="D32" s="99">
        <v>26860.637514115755</v>
      </c>
      <c r="E32" s="100">
        <v>-6.8405567894322616E-2</v>
      </c>
      <c r="F32" s="99">
        <v>27034.688763014023</v>
      </c>
      <c r="G32" s="100">
        <v>6.4797884565026553E-3</v>
      </c>
      <c r="H32" s="99">
        <v>25354.313323557981</v>
      </c>
      <c r="I32" s="100">
        <v>-6.2156270937172797E-2</v>
      </c>
      <c r="J32" s="99">
        <v>24161.404937252344</v>
      </c>
      <c r="K32" s="100">
        <v>-4.704952451610056E-2</v>
      </c>
    </row>
    <row r="33" spans="1:11" x14ac:dyDescent="0.3">
      <c r="A33" s="204" t="s">
        <v>173</v>
      </c>
      <c r="B33" s="205" t="s">
        <v>174</v>
      </c>
      <c r="C33" s="106">
        <v>27761.71383122815</v>
      </c>
      <c r="D33" s="99">
        <v>27257.202044343845</v>
      </c>
      <c r="E33" s="100">
        <v>-1.8172933773159095E-2</v>
      </c>
      <c r="F33" s="99">
        <v>25613.090825008199</v>
      </c>
      <c r="G33" s="100">
        <v>-6.031841480504474E-2</v>
      </c>
      <c r="H33" s="99">
        <v>25704.0061320124</v>
      </c>
      <c r="I33" s="100">
        <v>3.549564073517919E-3</v>
      </c>
      <c r="J33" s="99">
        <v>23642.745802998605</v>
      </c>
      <c r="K33" s="100">
        <v>-8.0192181655553307E-2</v>
      </c>
    </row>
    <row r="34" spans="1:11" x14ac:dyDescent="0.3">
      <c r="A34" s="204" t="s">
        <v>175</v>
      </c>
      <c r="B34" s="205" t="s">
        <v>176</v>
      </c>
      <c r="C34" s="106">
        <v>21239.94463599454</v>
      </c>
      <c r="D34" s="99">
        <v>21394.392029451807</v>
      </c>
      <c r="E34" s="100">
        <v>7.2715534858565078E-3</v>
      </c>
      <c r="F34" s="99">
        <v>23106.255175399718</v>
      </c>
      <c r="G34" s="100">
        <v>8.0014573145679391E-2</v>
      </c>
      <c r="H34" s="99">
        <v>22050.719933718159</v>
      </c>
      <c r="I34" s="100">
        <v>-4.5681796278496223E-2</v>
      </c>
      <c r="J34" s="99">
        <v>22381.31556290001</v>
      </c>
      <c r="K34" s="100">
        <v>1.4992509549601296E-2</v>
      </c>
    </row>
    <row r="35" spans="1:11" x14ac:dyDescent="0.3">
      <c r="A35" s="204" t="s">
        <v>177</v>
      </c>
      <c r="B35" s="205" t="s">
        <v>178</v>
      </c>
      <c r="C35" s="106">
        <v>9339.6477210754965</v>
      </c>
      <c r="D35" s="99">
        <v>8707.4995783948489</v>
      </c>
      <c r="E35" s="100">
        <v>-6.7684366858309475E-2</v>
      </c>
      <c r="F35" s="99">
        <v>12150.219876393525</v>
      </c>
      <c r="G35" s="100">
        <v>0.39537415615164595</v>
      </c>
      <c r="H35" s="99">
        <v>13490.113205904907</v>
      </c>
      <c r="I35" s="100">
        <v>0.11027729071098058</v>
      </c>
      <c r="J35" s="99">
        <v>13904.547037432014</v>
      </c>
      <c r="K35" s="100">
        <v>3.0721301237538912E-2</v>
      </c>
    </row>
    <row r="36" spans="1:11" x14ac:dyDescent="0.3">
      <c r="A36" s="204" t="s">
        <v>179</v>
      </c>
      <c r="B36" s="205" t="s">
        <v>180</v>
      </c>
      <c r="C36" s="106">
        <v>3147.0897285228889</v>
      </c>
      <c r="D36" s="99">
        <v>3664.2562593075236</v>
      </c>
      <c r="E36" s="100">
        <v>0.16433167637306956</v>
      </c>
      <c r="F36" s="99">
        <v>6266.0313874601943</v>
      </c>
      <c r="G36" s="100">
        <v>0.7100418049485322</v>
      </c>
      <c r="H36" s="99">
        <v>6473.0146145022609</v>
      </c>
      <c r="I36" s="100">
        <v>3.3032587014531822E-2</v>
      </c>
      <c r="J36" s="99">
        <v>6804.4663374523388</v>
      </c>
      <c r="K36" s="100">
        <v>5.1205155972842586E-2</v>
      </c>
    </row>
    <row r="37" spans="1:11" ht="15" thickBot="1" x14ac:dyDescent="0.35">
      <c r="A37" s="206" t="s">
        <v>181</v>
      </c>
      <c r="B37" s="207" t="s">
        <v>182</v>
      </c>
      <c r="C37" s="107">
        <v>5213.3928398840326</v>
      </c>
      <c r="D37" s="101">
        <v>4985.0805213205385</v>
      </c>
      <c r="E37" s="102">
        <v>-4.3793423126842757E-2</v>
      </c>
      <c r="F37" s="101">
        <v>5563.6943109454123</v>
      </c>
      <c r="G37" s="102">
        <v>0.11606909600561477</v>
      </c>
      <c r="H37" s="101">
        <v>5897.2364253552505</v>
      </c>
      <c r="I37" s="102">
        <v>5.9949755642336955E-2</v>
      </c>
      <c r="J37" s="101">
        <v>6074.5016299841145</v>
      </c>
      <c r="K37" s="102">
        <v>3.0059029661200221E-2</v>
      </c>
    </row>
  </sheetData>
  <mergeCells count="7">
    <mergeCell ref="A1:K1"/>
    <mergeCell ref="J2:K2"/>
    <mergeCell ref="H2:I2"/>
    <mergeCell ref="F2:G2"/>
    <mergeCell ref="D2:E2"/>
    <mergeCell ref="B2:B3"/>
    <mergeCell ref="A2:A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9F957-6B7D-42A3-BC00-3971BEC62D31}">
  <dimension ref="A1:M37"/>
  <sheetViews>
    <sheetView workbookViewId="0">
      <selection activeCell="L9" sqref="L9"/>
    </sheetView>
  </sheetViews>
  <sheetFormatPr defaultColWidth="8.88671875" defaultRowHeight="14.4" x14ac:dyDescent="0.3"/>
  <cols>
    <col min="1" max="1" width="14" customWidth="1"/>
    <col min="2" max="2" width="58" bestFit="1" customWidth="1"/>
    <col min="3" max="11" width="14" customWidth="1"/>
  </cols>
  <sheetData>
    <row r="1" spans="1:13" ht="18.600000000000001" thickBot="1" x14ac:dyDescent="0.4">
      <c r="A1" s="153" t="s">
        <v>183</v>
      </c>
      <c r="B1" s="153"/>
      <c r="C1" s="153"/>
      <c r="D1" s="153"/>
      <c r="E1" s="153"/>
      <c r="F1" s="153"/>
      <c r="G1" s="153"/>
      <c r="H1" s="153"/>
      <c r="I1" s="153"/>
      <c r="J1" s="153"/>
      <c r="K1" s="153"/>
    </row>
    <row r="2" spans="1:13" ht="15" thickBot="1" x14ac:dyDescent="0.35">
      <c r="A2" s="162" t="s">
        <v>113</v>
      </c>
      <c r="B2" s="159" t="s">
        <v>114</v>
      </c>
      <c r="C2" s="82" t="s">
        <v>20</v>
      </c>
      <c r="D2" s="161" t="s">
        <v>1</v>
      </c>
      <c r="E2" s="161"/>
      <c r="F2" s="161" t="s">
        <v>2</v>
      </c>
      <c r="G2" s="161"/>
      <c r="H2" s="161" t="s">
        <v>3</v>
      </c>
      <c r="I2" s="161"/>
      <c r="J2" s="161" t="s">
        <v>4</v>
      </c>
      <c r="K2" s="161"/>
    </row>
    <row r="3" spans="1:13" ht="34.200000000000003" customHeight="1" thickBot="1" x14ac:dyDescent="0.35">
      <c r="A3" s="163"/>
      <c r="B3" s="160"/>
      <c r="C3" s="82" t="s">
        <v>22</v>
      </c>
      <c r="D3" s="90" t="s">
        <v>22</v>
      </c>
      <c r="E3" s="146" t="s">
        <v>23</v>
      </c>
      <c r="F3" s="90" t="s">
        <v>22</v>
      </c>
      <c r="G3" s="146" t="s">
        <v>23</v>
      </c>
      <c r="H3" s="90" t="s">
        <v>22</v>
      </c>
      <c r="I3" s="146" t="s">
        <v>23</v>
      </c>
      <c r="J3" s="90" t="s">
        <v>22</v>
      </c>
      <c r="K3" s="146" t="s">
        <v>23</v>
      </c>
    </row>
    <row r="4" spans="1:13" x14ac:dyDescent="0.3">
      <c r="A4" s="202" t="s">
        <v>119</v>
      </c>
      <c r="B4" s="203" t="s">
        <v>120</v>
      </c>
      <c r="C4" s="105">
        <v>1889743.0941502589</v>
      </c>
      <c r="D4" s="111">
        <v>1811872.8508498967</v>
      </c>
      <c r="E4" s="112">
        <v>-4.1206788129778738E-2</v>
      </c>
      <c r="F4" s="111">
        <v>1629229.5227025247</v>
      </c>
      <c r="G4" s="112">
        <v>-0.10080361216389955</v>
      </c>
      <c r="H4" s="111">
        <v>1474459.9654858632</v>
      </c>
      <c r="I4" s="112">
        <v>-9.4995551615056462E-2</v>
      </c>
      <c r="J4" s="111">
        <v>1469227.3672320165</v>
      </c>
      <c r="K4" s="112">
        <v>-3.5488235532542545E-3</v>
      </c>
    </row>
    <row r="5" spans="1:13" x14ac:dyDescent="0.3">
      <c r="A5" s="204" t="s">
        <v>117</v>
      </c>
      <c r="B5" s="205" t="s">
        <v>118</v>
      </c>
      <c r="C5" s="106">
        <v>795287.75936342415</v>
      </c>
      <c r="D5" s="99">
        <v>766916.89894345717</v>
      </c>
      <c r="E5" s="100">
        <v>-3.5673704374220461E-2</v>
      </c>
      <c r="F5" s="99">
        <v>779461.63512029778</v>
      </c>
      <c r="G5" s="100">
        <v>1.6357360483414629E-2</v>
      </c>
      <c r="H5" s="99">
        <v>708200.9599004474</v>
      </c>
      <c r="I5" s="100">
        <v>-9.1422941180231976E-2</v>
      </c>
      <c r="J5" s="99">
        <v>690645.42129390151</v>
      </c>
      <c r="K5" s="100">
        <v>-2.4788922354770149E-2</v>
      </c>
    </row>
    <row r="6" spans="1:13" x14ac:dyDescent="0.3">
      <c r="A6" s="204" t="s">
        <v>115</v>
      </c>
      <c r="B6" s="205" t="s">
        <v>116</v>
      </c>
      <c r="C6" s="106">
        <v>570711.68827403942</v>
      </c>
      <c r="D6" s="99">
        <v>547042.63990893844</v>
      </c>
      <c r="E6" s="100">
        <v>-4.1472864234972207E-2</v>
      </c>
      <c r="F6" s="99">
        <v>516512.8095651347</v>
      </c>
      <c r="G6" s="100">
        <v>-5.5808867749113311E-2</v>
      </c>
      <c r="H6" s="99">
        <v>478453.15063792421</v>
      </c>
      <c r="I6" s="100">
        <v>-7.3685798730246166E-2</v>
      </c>
      <c r="J6" s="99">
        <v>483138.67963047785</v>
      </c>
      <c r="K6" s="100">
        <v>9.79307793523021E-3</v>
      </c>
    </row>
    <row r="7" spans="1:13" x14ac:dyDescent="0.3">
      <c r="A7" s="204" t="s">
        <v>121</v>
      </c>
      <c r="B7" s="205" t="s">
        <v>122</v>
      </c>
      <c r="C7" s="106">
        <v>218428.07395751774</v>
      </c>
      <c r="D7" s="99">
        <v>219273.60192748642</v>
      </c>
      <c r="E7" s="100">
        <v>3.8709674752390733E-3</v>
      </c>
      <c r="F7" s="99">
        <v>212590.43975422616</v>
      </c>
      <c r="G7" s="100">
        <v>-3.0478644554169265E-2</v>
      </c>
      <c r="H7" s="99">
        <v>207594.87550020666</v>
      </c>
      <c r="I7" s="100">
        <v>-2.3498536715925833E-2</v>
      </c>
      <c r="J7" s="99">
        <v>227661.95383231918</v>
      </c>
      <c r="K7" s="138">
        <v>9.6664613149819889E-2</v>
      </c>
      <c r="L7" s="42"/>
      <c r="M7" s="42"/>
    </row>
    <row r="8" spans="1:13" x14ac:dyDescent="0.3">
      <c r="A8" s="204" t="s">
        <v>131</v>
      </c>
      <c r="B8" s="205" t="s">
        <v>132</v>
      </c>
      <c r="C8" s="106">
        <v>148010.96297643505</v>
      </c>
      <c r="D8" s="99">
        <v>146043.48962845502</v>
      </c>
      <c r="E8" s="100">
        <v>-1.329275418803455E-2</v>
      </c>
      <c r="F8" s="99">
        <v>123726.00368669852</v>
      </c>
      <c r="G8" s="100">
        <v>-0.15281397341664305</v>
      </c>
      <c r="H8" s="99">
        <v>120424.51165208509</v>
      </c>
      <c r="I8" s="100">
        <v>-2.6683897776036969E-2</v>
      </c>
      <c r="J8" s="99">
        <v>130335.59076028311</v>
      </c>
      <c r="K8" s="138">
        <v>8.2301177494759736E-2</v>
      </c>
    </row>
    <row r="9" spans="1:13" x14ac:dyDescent="0.3">
      <c r="A9" s="204" t="s">
        <v>139</v>
      </c>
      <c r="B9" s="205" t="s">
        <v>140</v>
      </c>
      <c r="C9" s="106">
        <v>185130.79178416947</v>
      </c>
      <c r="D9" s="99">
        <v>176065.86840262596</v>
      </c>
      <c r="E9" s="100">
        <v>-4.8964968464628278E-2</v>
      </c>
      <c r="F9" s="99">
        <v>154820.01268707777</v>
      </c>
      <c r="G9" s="100">
        <v>-0.12066992829617229</v>
      </c>
      <c r="H9" s="99">
        <v>131994.11097517604</v>
      </c>
      <c r="I9" s="100">
        <v>-0.14743508488167778</v>
      </c>
      <c r="J9" s="99">
        <v>126083.49738844472</v>
      </c>
      <c r="K9" s="138">
        <v>-4.4779373436159675E-2</v>
      </c>
    </row>
    <row r="10" spans="1:13" x14ac:dyDescent="0.3">
      <c r="A10" s="204" t="s">
        <v>181</v>
      </c>
      <c r="B10" s="205" t="s">
        <v>182</v>
      </c>
      <c r="C10" s="106">
        <v>108406.07108697383</v>
      </c>
      <c r="D10" s="99">
        <v>111075.00223455427</v>
      </c>
      <c r="E10" s="100">
        <v>2.4619757185362579E-2</v>
      </c>
      <c r="F10" s="99">
        <v>95731.597305141186</v>
      </c>
      <c r="G10" s="100">
        <v>-0.1381355356357572</v>
      </c>
      <c r="H10" s="99">
        <v>98164.138997890899</v>
      </c>
      <c r="I10" s="100">
        <v>2.541001885716021E-2</v>
      </c>
      <c r="J10" s="99">
        <v>106175.64025394944</v>
      </c>
      <c r="K10" s="138">
        <v>8.161331966891372E-2</v>
      </c>
    </row>
    <row r="11" spans="1:13" x14ac:dyDescent="0.3">
      <c r="A11" s="204" t="s">
        <v>137</v>
      </c>
      <c r="B11" s="205" t="s">
        <v>138</v>
      </c>
      <c r="C11" s="106">
        <v>135351.47144054974</v>
      </c>
      <c r="D11" s="99">
        <v>129977.0760794997</v>
      </c>
      <c r="E11" s="100">
        <v>-3.9706959250979557E-2</v>
      </c>
      <c r="F11" s="99">
        <v>115487.08307884306</v>
      </c>
      <c r="G11" s="100">
        <v>-0.11148114296550204</v>
      </c>
      <c r="H11" s="99">
        <v>105483.2626097336</v>
      </c>
      <c r="I11" s="100">
        <v>-8.6622851685325242E-2</v>
      </c>
      <c r="J11" s="99">
        <v>103741.9080374347</v>
      </c>
      <c r="K11" s="138">
        <v>-1.6508349563869262E-2</v>
      </c>
    </row>
    <row r="12" spans="1:13" x14ac:dyDescent="0.3">
      <c r="A12" s="204" t="s">
        <v>155</v>
      </c>
      <c r="B12" s="205" t="s">
        <v>156</v>
      </c>
      <c r="C12" s="106">
        <v>119950.60464385654</v>
      </c>
      <c r="D12" s="99">
        <v>114860.53888585139</v>
      </c>
      <c r="E12" s="100">
        <v>-4.2434681951941666E-2</v>
      </c>
      <c r="F12" s="99">
        <v>101632.07445693093</v>
      </c>
      <c r="G12" s="100">
        <v>-0.11516979249128312</v>
      </c>
      <c r="H12" s="99">
        <v>97841.822322258056</v>
      </c>
      <c r="I12" s="100">
        <v>-3.7293857819256537E-2</v>
      </c>
      <c r="J12" s="99">
        <v>96287.471927554579</v>
      </c>
      <c r="K12" s="138">
        <v>-1.5886359818442108E-2</v>
      </c>
    </row>
    <row r="13" spans="1:13" x14ac:dyDescent="0.3">
      <c r="A13" s="204" t="s">
        <v>123</v>
      </c>
      <c r="B13" s="205" t="s">
        <v>124</v>
      </c>
      <c r="C13" s="106">
        <v>110192.10095302502</v>
      </c>
      <c r="D13" s="99">
        <v>110143.7509058219</v>
      </c>
      <c r="E13" s="100">
        <v>-4.3877961110594388E-4</v>
      </c>
      <c r="F13" s="99">
        <v>110106.39279643941</v>
      </c>
      <c r="G13" s="100">
        <v>-3.3917593213650399E-4</v>
      </c>
      <c r="H13" s="99">
        <v>100992.55836496124</v>
      </c>
      <c r="I13" s="100">
        <v>-8.2772981658998601E-2</v>
      </c>
      <c r="J13" s="99">
        <v>89436.340779626582</v>
      </c>
      <c r="K13" s="138">
        <v>-0.11442642678258974</v>
      </c>
    </row>
    <row r="14" spans="1:13" x14ac:dyDescent="0.3">
      <c r="A14" s="204" t="s">
        <v>129</v>
      </c>
      <c r="B14" s="205" t="s">
        <v>130</v>
      </c>
      <c r="C14" s="106">
        <v>107750.1449195982</v>
      </c>
      <c r="D14" s="99">
        <v>102740.30284239951</v>
      </c>
      <c r="E14" s="100">
        <v>-4.649499154675818E-2</v>
      </c>
      <c r="F14" s="99">
        <v>98571.903945441751</v>
      </c>
      <c r="G14" s="100">
        <v>-4.0572188144626709E-2</v>
      </c>
      <c r="H14" s="99">
        <v>90974.183492013442</v>
      </c>
      <c r="I14" s="100">
        <v>-7.70779517217558E-2</v>
      </c>
      <c r="J14" s="99">
        <v>86440.328338572464</v>
      </c>
      <c r="K14" s="138">
        <v>-4.983672267681305E-2</v>
      </c>
    </row>
    <row r="15" spans="1:13" x14ac:dyDescent="0.3">
      <c r="A15" s="204" t="s">
        <v>127</v>
      </c>
      <c r="B15" s="205" t="s">
        <v>128</v>
      </c>
      <c r="C15" s="106">
        <v>82858.737164749138</v>
      </c>
      <c r="D15" s="99">
        <v>89012.494192723345</v>
      </c>
      <c r="E15" s="100">
        <v>7.4268052332714385E-2</v>
      </c>
      <c r="F15" s="99">
        <v>92555.520296340634</v>
      </c>
      <c r="G15" s="100">
        <v>3.9803694253822242E-2</v>
      </c>
      <c r="H15" s="99">
        <v>87058.096242002255</v>
      </c>
      <c r="I15" s="100">
        <v>-5.939596078912357E-2</v>
      </c>
      <c r="J15" s="99">
        <v>86078.345361401211</v>
      </c>
      <c r="K15" s="138">
        <v>-1.1253989265714637E-2</v>
      </c>
    </row>
    <row r="16" spans="1:13" x14ac:dyDescent="0.3">
      <c r="A16" s="204" t="s">
        <v>185</v>
      </c>
      <c r="B16" s="205" t="s">
        <v>186</v>
      </c>
      <c r="C16" s="106">
        <v>64085.035102421134</v>
      </c>
      <c r="D16" s="99">
        <v>66919.720482708624</v>
      </c>
      <c r="E16" s="100">
        <v>4.4233187603893498E-2</v>
      </c>
      <c r="F16" s="99">
        <v>63891.963002470155</v>
      </c>
      <c r="G16" s="100">
        <v>-4.5244622338505014E-2</v>
      </c>
      <c r="H16" s="99">
        <v>72520.044838831949</v>
      </c>
      <c r="I16" s="100">
        <v>0.13504173969468147</v>
      </c>
      <c r="J16" s="99">
        <v>73480.131145917549</v>
      </c>
      <c r="K16" s="138">
        <v>1.3238909452128578E-2</v>
      </c>
    </row>
    <row r="17" spans="1:11" x14ac:dyDescent="0.3">
      <c r="A17" s="204" t="s">
        <v>125</v>
      </c>
      <c r="B17" s="205" t="s">
        <v>126</v>
      </c>
      <c r="C17" s="106">
        <v>84382.629574921972</v>
      </c>
      <c r="D17" s="99">
        <v>81383.217682083356</v>
      </c>
      <c r="E17" s="100">
        <v>-3.5545371220927491E-2</v>
      </c>
      <c r="F17" s="99">
        <v>73286.363846409207</v>
      </c>
      <c r="G17" s="100">
        <v>-9.9490460887204257E-2</v>
      </c>
      <c r="H17" s="99">
        <v>66744.902605769865</v>
      </c>
      <c r="I17" s="100">
        <v>-8.9258913900390646E-2</v>
      </c>
      <c r="J17" s="99">
        <v>68284.468813586092</v>
      </c>
      <c r="K17" s="138">
        <v>2.3066423767365452E-2</v>
      </c>
    </row>
    <row r="18" spans="1:11" x14ac:dyDescent="0.3">
      <c r="A18" s="204" t="s">
        <v>159</v>
      </c>
      <c r="B18" s="205" t="s">
        <v>160</v>
      </c>
      <c r="C18" s="106">
        <v>85764.385231240754</v>
      </c>
      <c r="D18" s="99">
        <v>80556.732127833369</v>
      </c>
      <c r="E18" s="100">
        <v>-6.0720462105177342E-2</v>
      </c>
      <c r="F18" s="99">
        <v>73809.735452825538</v>
      </c>
      <c r="G18" s="100">
        <v>-8.3754597496596528E-2</v>
      </c>
      <c r="H18" s="99">
        <v>66998.410103458635</v>
      </c>
      <c r="I18" s="100">
        <v>-9.2282207862948717E-2</v>
      </c>
      <c r="J18" s="99">
        <v>67430.188987461908</v>
      </c>
      <c r="K18" s="138">
        <v>6.444613884665662E-3</v>
      </c>
    </row>
    <row r="19" spans="1:11" x14ac:dyDescent="0.3">
      <c r="A19" s="204" t="s">
        <v>177</v>
      </c>
      <c r="B19" s="205" t="s">
        <v>178</v>
      </c>
      <c r="C19" s="106">
        <v>65317.663672729133</v>
      </c>
      <c r="D19" s="99">
        <v>64478.677937268876</v>
      </c>
      <c r="E19" s="100">
        <v>-1.2844699094933243E-2</v>
      </c>
      <c r="F19" s="99">
        <v>52801.981543223381</v>
      </c>
      <c r="G19" s="100">
        <v>-0.18109391767315264</v>
      </c>
      <c r="H19" s="99">
        <v>55069.071569361724</v>
      </c>
      <c r="I19" s="100">
        <v>4.2935699757451706E-2</v>
      </c>
      <c r="J19" s="99">
        <v>60395.653131100466</v>
      </c>
      <c r="K19" s="138">
        <v>9.6725465128455923E-2</v>
      </c>
    </row>
    <row r="20" spans="1:11" x14ac:dyDescent="0.3">
      <c r="A20" s="204" t="s">
        <v>187</v>
      </c>
      <c r="B20" s="205" t="s">
        <v>188</v>
      </c>
      <c r="C20" s="106">
        <v>60406.955332607962</v>
      </c>
      <c r="D20" s="99">
        <v>61950.33057976047</v>
      </c>
      <c r="E20" s="100">
        <v>2.5549628162096605E-2</v>
      </c>
      <c r="F20" s="99">
        <v>52302.50818367536</v>
      </c>
      <c r="G20" s="100">
        <v>-0.15573480086056413</v>
      </c>
      <c r="H20" s="99">
        <v>56002.220596568455</v>
      </c>
      <c r="I20" s="100">
        <v>7.0736806730195223E-2</v>
      </c>
      <c r="J20" s="99">
        <v>60229.14096160169</v>
      </c>
      <c r="K20" s="138">
        <v>7.5477727847317544E-2</v>
      </c>
    </row>
    <row r="21" spans="1:11" x14ac:dyDescent="0.3">
      <c r="A21" s="204" t="s">
        <v>133</v>
      </c>
      <c r="B21" s="205" t="s">
        <v>134</v>
      </c>
      <c r="C21" s="106">
        <v>76841.226233141584</v>
      </c>
      <c r="D21" s="99">
        <v>72627.127063677181</v>
      </c>
      <c r="E21" s="100">
        <v>-5.4841643946161645E-2</v>
      </c>
      <c r="F21" s="99">
        <v>67440.852662416597</v>
      </c>
      <c r="G21" s="100">
        <v>-7.1409604247644531E-2</v>
      </c>
      <c r="H21" s="99">
        <v>58667.670857981728</v>
      </c>
      <c r="I21" s="100">
        <v>-0.13008705344148153</v>
      </c>
      <c r="J21" s="99">
        <v>57538.400831295337</v>
      </c>
      <c r="K21" s="138">
        <v>-1.9248591433262185E-2</v>
      </c>
    </row>
    <row r="22" spans="1:11" x14ac:dyDescent="0.3">
      <c r="A22" s="204" t="s">
        <v>149</v>
      </c>
      <c r="B22" s="205" t="s">
        <v>150</v>
      </c>
      <c r="C22" s="106">
        <v>46107.065850603867</v>
      </c>
      <c r="D22" s="99">
        <v>44637.204314464667</v>
      </c>
      <c r="E22" s="100">
        <v>-3.1879311967103807E-2</v>
      </c>
      <c r="F22" s="99">
        <v>42986.971554401789</v>
      </c>
      <c r="G22" s="100">
        <v>-3.6969895077593851E-2</v>
      </c>
      <c r="H22" s="99">
        <v>42847.595823642529</v>
      </c>
      <c r="I22" s="100">
        <v>-3.2422784327310605E-3</v>
      </c>
      <c r="J22" s="99">
        <v>43287.131020062916</v>
      </c>
      <c r="K22" s="138">
        <v>1.0258106387800225E-2</v>
      </c>
    </row>
    <row r="23" spans="1:11" x14ac:dyDescent="0.3">
      <c r="A23" s="204" t="s">
        <v>141</v>
      </c>
      <c r="B23" s="205" t="s">
        <v>142</v>
      </c>
      <c r="C23" s="106">
        <v>44371.133365009438</v>
      </c>
      <c r="D23" s="99">
        <v>46049.214141655139</v>
      </c>
      <c r="E23" s="100">
        <v>3.7819200218334181E-2</v>
      </c>
      <c r="F23" s="99">
        <v>41631.940956967701</v>
      </c>
      <c r="G23" s="100">
        <v>-9.5925050340688989E-2</v>
      </c>
      <c r="H23" s="99">
        <v>38387.071042880736</v>
      </c>
      <c r="I23" s="100">
        <v>-7.7941835991768516E-2</v>
      </c>
      <c r="J23" s="99">
        <v>40279.052479769765</v>
      </c>
      <c r="K23" s="138">
        <v>4.9286944418748924E-2</v>
      </c>
    </row>
    <row r="24" spans="1:11" x14ac:dyDescent="0.3">
      <c r="A24" s="204" t="s">
        <v>135</v>
      </c>
      <c r="B24" s="205" t="s">
        <v>136</v>
      </c>
      <c r="C24" s="106">
        <v>45479.10101185528</v>
      </c>
      <c r="D24" s="99">
        <v>43737.382718077002</v>
      </c>
      <c r="E24" s="100">
        <v>-3.8297113509879077E-2</v>
      </c>
      <c r="F24" s="99">
        <v>38544.287461579945</v>
      </c>
      <c r="G24" s="100">
        <v>-0.11873356231603471</v>
      </c>
      <c r="H24" s="99">
        <v>33586.121908079745</v>
      </c>
      <c r="I24" s="100">
        <v>-0.12863554835310897</v>
      </c>
      <c r="J24" s="99">
        <v>34271.341668650792</v>
      </c>
      <c r="K24" s="138">
        <v>2.0401872012683953E-2</v>
      </c>
    </row>
    <row r="25" spans="1:11" x14ac:dyDescent="0.3">
      <c r="A25" s="204" t="s">
        <v>143</v>
      </c>
      <c r="B25" s="205" t="s">
        <v>144</v>
      </c>
      <c r="C25" s="106">
        <v>33287.96173047262</v>
      </c>
      <c r="D25" s="99">
        <v>32284.155438829683</v>
      </c>
      <c r="E25" s="100">
        <v>-3.0155234488990268E-2</v>
      </c>
      <c r="F25" s="99">
        <v>30676.984592526958</v>
      </c>
      <c r="G25" s="100">
        <v>-4.9782031602093713E-2</v>
      </c>
      <c r="H25" s="99">
        <v>28270.914706538697</v>
      </c>
      <c r="I25" s="100">
        <v>-7.8432411723230122E-2</v>
      </c>
      <c r="J25" s="99">
        <v>26425.963943425726</v>
      </c>
      <c r="K25" s="138">
        <v>-6.5259677030763297E-2</v>
      </c>
    </row>
    <row r="26" spans="1:11" x14ac:dyDescent="0.3">
      <c r="A26" s="204" t="s">
        <v>169</v>
      </c>
      <c r="B26" s="205" t="s">
        <v>170</v>
      </c>
      <c r="C26" s="106">
        <v>29816.096759283744</v>
      </c>
      <c r="D26" s="99">
        <v>29334.416855069878</v>
      </c>
      <c r="E26" s="100">
        <v>-1.6155028879287769E-2</v>
      </c>
      <c r="F26" s="99">
        <v>25162.464127660682</v>
      </c>
      <c r="G26" s="100">
        <v>-0.14222040778997647</v>
      </c>
      <c r="H26" s="99">
        <v>24570.912418843189</v>
      </c>
      <c r="I26" s="100">
        <v>-2.3509291690046008E-2</v>
      </c>
      <c r="J26" s="99">
        <v>26056.741306711043</v>
      </c>
      <c r="K26" s="138">
        <v>6.0471050587783015E-2</v>
      </c>
    </row>
    <row r="27" spans="1:11" x14ac:dyDescent="0.3">
      <c r="A27" s="204" t="s">
        <v>189</v>
      </c>
      <c r="B27" s="205" t="s">
        <v>190</v>
      </c>
      <c r="C27" s="106">
        <v>20012.155909433295</v>
      </c>
      <c r="D27" s="99">
        <v>24970.340315797774</v>
      </c>
      <c r="E27" s="100">
        <v>0.24775863374256923</v>
      </c>
      <c r="F27" s="99">
        <v>23080.926825429469</v>
      </c>
      <c r="G27" s="100">
        <v>-7.5666309168119117E-2</v>
      </c>
      <c r="H27" s="99">
        <v>20991.627987189946</v>
      </c>
      <c r="I27" s="100">
        <v>-9.0520578053114975E-2</v>
      </c>
      <c r="J27" s="99">
        <v>22924.381944255758</v>
      </c>
      <c r="K27" s="138">
        <v>9.2072609053726939E-2</v>
      </c>
    </row>
    <row r="28" spans="1:11" x14ac:dyDescent="0.3">
      <c r="A28" s="204" t="s">
        <v>175</v>
      </c>
      <c r="B28" s="205" t="s">
        <v>176</v>
      </c>
      <c r="C28" s="106">
        <v>24660.726793676113</v>
      </c>
      <c r="D28" s="99">
        <v>24602.496040948488</v>
      </c>
      <c r="E28" s="100">
        <v>-2.3612748000012562E-3</v>
      </c>
      <c r="F28" s="99">
        <v>26094.495755525404</v>
      </c>
      <c r="G28" s="100">
        <v>6.0644241628720286E-2</v>
      </c>
      <c r="H28" s="99">
        <v>23181.449895796686</v>
      </c>
      <c r="I28" s="100">
        <v>-0.11163449514489632</v>
      </c>
      <c r="J28" s="99">
        <v>22585.324555638683</v>
      </c>
      <c r="K28" s="138">
        <v>-2.5715619292048464E-2</v>
      </c>
    </row>
    <row r="29" spans="1:11" x14ac:dyDescent="0.3">
      <c r="A29" s="204" t="s">
        <v>147</v>
      </c>
      <c r="B29" s="205" t="s">
        <v>148</v>
      </c>
      <c r="C29" s="106">
        <v>29319.783176154062</v>
      </c>
      <c r="D29" s="99">
        <v>27744.305211259347</v>
      </c>
      <c r="E29" s="100">
        <v>-5.3734297945834064E-2</v>
      </c>
      <c r="F29" s="99">
        <v>23802.653880852919</v>
      </c>
      <c r="G29" s="100">
        <v>-0.14207064478251219</v>
      </c>
      <c r="H29" s="99">
        <v>20706.733846930194</v>
      </c>
      <c r="I29" s="100">
        <v>-0.1300661703278857</v>
      </c>
      <c r="J29" s="99">
        <v>21229.095001170368</v>
      </c>
      <c r="K29" s="138">
        <v>2.5226631978834124E-2</v>
      </c>
    </row>
    <row r="30" spans="1:11" x14ac:dyDescent="0.3">
      <c r="A30" s="204" t="s">
        <v>145</v>
      </c>
      <c r="B30" s="205" t="s">
        <v>146</v>
      </c>
      <c r="C30" s="106">
        <v>40813.054297220573</v>
      </c>
      <c r="D30" s="99">
        <v>36984.646520606359</v>
      </c>
      <c r="E30" s="100">
        <v>-9.3803510728059702E-2</v>
      </c>
      <c r="F30" s="99">
        <v>30306.561766067902</v>
      </c>
      <c r="G30" s="100">
        <v>-0.18056370366599817</v>
      </c>
      <c r="H30" s="99">
        <v>23051.074611271037</v>
      </c>
      <c r="I30" s="100">
        <v>-0.23940317647382614</v>
      </c>
      <c r="J30" s="99">
        <v>20412.220082687229</v>
      </c>
      <c r="K30" s="138">
        <v>-0.11447859039480601</v>
      </c>
    </row>
    <row r="31" spans="1:11" x14ac:dyDescent="0.3">
      <c r="A31" s="204" t="s">
        <v>163</v>
      </c>
      <c r="B31" s="205" t="s">
        <v>164</v>
      </c>
      <c r="C31" s="106">
        <v>20105.360338190043</v>
      </c>
      <c r="D31" s="99">
        <v>18957.948924669367</v>
      </c>
      <c r="E31" s="100">
        <v>-5.7069925344296002E-2</v>
      </c>
      <c r="F31" s="99">
        <v>18270.209730835399</v>
      </c>
      <c r="G31" s="100">
        <v>-3.6277088653774991E-2</v>
      </c>
      <c r="H31" s="99">
        <v>15944.414426062731</v>
      </c>
      <c r="I31" s="100">
        <v>-0.1272998689690642</v>
      </c>
      <c r="J31" s="99">
        <v>16625.878141475874</v>
      </c>
      <c r="K31" s="138">
        <v>4.2739965056303619E-2</v>
      </c>
    </row>
    <row r="32" spans="1:11" x14ac:dyDescent="0.3">
      <c r="A32" s="204" t="s">
        <v>151</v>
      </c>
      <c r="B32" s="205" t="s">
        <v>152</v>
      </c>
      <c r="C32" s="106">
        <v>21271.580753008857</v>
      </c>
      <c r="D32" s="99">
        <v>20894.951688432709</v>
      </c>
      <c r="E32" s="100">
        <v>-1.7705739359444306E-2</v>
      </c>
      <c r="F32" s="99">
        <v>18647.80203135495</v>
      </c>
      <c r="G32" s="100">
        <v>-0.10754509943766777</v>
      </c>
      <c r="H32" s="99">
        <v>16129.112745807401</v>
      </c>
      <c r="I32" s="100">
        <v>-0.1350662818766819</v>
      </c>
      <c r="J32" s="99">
        <v>16281.994313163179</v>
      </c>
      <c r="K32" s="138">
        <v>9.4786098755195169E-3</v>
      </c>
    </row>
    <row r="33" spans="1:11" x14ac:dyDescent="0.3">
      <c r="A33" s="204" t="s">
        <v>165</v>
      </c>
      <c r="B33" s="205" t="s">
        <v>166</v>
      </c>
      <c r="C33" s="106">
        <v>10796.568016109817</v>
      </c>
      <c r="D33" s="99">
        <v>10930.562470996278</v>
      </c>
      <c r="E33" s="100">
        <v>1.2410837840925337E-2</v>
      </c>
      <c r="F33" s="99">
        <v>9981.1028045564472</v>
      </c>
      <c r="G33" s="100">
        <v>-8.6862837018605088E-2</v>
      </c>
      <c r="H33" s="99">
        <v>12264.934173894408</v>
      </c>
      <c r="I33" s="100">
        <v>0.2288155341206759</v>
      </c>
      <c r="J33" s="99">
        <v>13710.708565323344</v>
      </c>
      <c r="K33" s="138">
        <v>0.11787869147363472</v>
      </c>
    </row>
    <row r="34" spans="1:11" x14ac:dyDescent="0.3">
      <c r="A34" s="204" t="s">
        <v>191</v>
      </c>
      <c r="B34" s="205" t="s">
        <v>192</v>
      </c>
      <c r="C34" s="106">
        <v>12026.866475698893</v>
      </c>
      <c r="D34" s="99">
        <v>12215.689304646956</v>
      </c>
      <c r="E34" s="100">
        <v>1.5700085249104045E-2</v>
      </c>
      <c r="F34" s="99">
        <v>10704.024772323315</v>
      </c>
      <c r="G34" s="100">
        <v>-0.12374778816194931</v>
      </c>
      <c r="H34" s="99">
        <v>11346.271289412751</v>
      </c>
      <c r="I34" s="100">
        <v>6.0000469986770666E-2</v>
      </c>
      <c r="J34" s="99">
        <v>12221.75191922557</v>
      </c>
      <c r="K34" s="138">
        <v>7.7160205981477992E-2</v>
      </c>
    </row>
    <row r="35" spans="1:11" x14ac:dyDescent="0.3">
      <c r="A35" s="204" t="s">
        <v>157</v>
      </c>
      <c r="B35" s="205" t="s">
        <v>158</v>
      </c>
      <c r="C35" s="106">
        <v>11143.754513228705</v>
      </c>
      <c r="D35" s="99">
        <v>10944.531240927261</v>
      </c>
      <c r="E35" s="100">
        <v>-1.7877571878036846E-2</v>
      </c>
      <c r="F35" s="99">
        <v>10447.118618488808</v>
      </c>
      <c r="G35" s="100">
        <v>-4.5448508619388761E-2</v>
      </c>
      <c r="H35" s="99">
        <v>9762.4530181381961</v>
      </c>
      <c r="I35" s="100">
        <v>-6.5536309613535404E-2</v>
      </c>
      <c r="J35" s="99">
        <v>10080.019304295627</v>
      </c>
      <c r="K35" s="138">
        <v>3.2529353592525068E-2</v>
      </c>
    </row>
    <row r="36" spans="1:11" x14ac:dyDescent="0.3">
      <c r="A36" s="204" t="s">
        <v>153</v>
      </c>
      <c r="B36" s="205" t="s">
        <v>154</v>
      </c>
      <c r="C36" s="106">
        <v>9227.2384469180706</v>
      </c>
      <c r="D36" s="99">
        <v>9158.8568180829279</v>
      </c>
      <c r="E36" s="100">
        <v>-7.4108444502138937E-3</v>
      </c>
      <c r="F36" s="99">
        <v>9333.4603144248067</v>
      </c>
      <c r="G36" s="100">
        <v>1.9063896271109604E-2</v>
      </c>
      <c r="H36" s="99">
        <v>8714.6220276913118</v>
      </c>
      <c r="I36" s="100">
        <v>-6.6303200087226344E-2</v>
      </c>
      <c r="J36" s="99">
        <v>9085.7727269985717</v>
      </c>
      <c r="K36" s="138">
        <v>4.2589420186888605E-2</v>
      </c>
    </row>
    <row r="37" spans="1:11" ht="15" thickBot="1" x14ac:dyDescent="0.35">
      <c r="A37" s="206" t="s">
        <v>161</v>
      </c>
      <c r="B37" s="207" t="s">
        <v>162</v>
      </c>
      <c r="C37" s="107">
        <v>6715.3790919237072</v>
      </c>
      <c r="D37" s="101">
        <v>6919.1973724815616</v>
      </c>
      <c r="E37" s="102">
        <v>3.0350971667850946E-2</v>
      </c>
      <c r="F37" s="101">
        <v>7028.474403974742</v>
      </c>
      <c r="G37" s="102">
        <v>1.5793310352409939E-2</v>
      </c>
      <c r="H37" s="101">
        <v>6699.8410103458627</v>
      </c>
      <c r="I37" s="102">
        <v>-4.675742910055003E-2</v>
      </c>
      <c r="J37" s="101">
        <v>7122.6183808064497</v>
      </c>
      <c r="K37" s="208">
        <v>6.3102597480706901E-2</v>
      </c>
    </row>
  </sheetData>
  <mergeCells count="7">
    <mergeCell ref="A1:K1"/>
    <mergeCell ref="H2:I2"/>
    <mergeCell ref="J2:K2"/>
    <mergeCell ref="F2:G2"/>
    <mergeCell ref="D2:E2"/>
    <mergeCell ref="A2:A3"/>
    <mergeCell ref="B2:B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CF827-62F6-44BD-B838-0847233A9060}">
  <dimension ref="A1:K26"/>
  <sheetViews>
    <sheetView workbookViewId="0">
      <selection activeCell="M6" sqref="M6"/>
    </sheetView>
  </sheetViews>
  <sheetFormatPr defaultColWidth="8.88671875" defaultRowHeight="14.4" x14ac:dyDescent="0.3"/>
  <cols>
    <col min="1" max="1" width="14" customWidth="1"/>
    <col min="2" max="2" width="58" bestFit="1" customWidth="1"/>
    <col min="3" max="11" width="14" customWidth="1"/>
  </cols>
  <sheetData>
    <row r="1" spans="1:11" ht="18.600000000000001" thickBot="1" x14ac:dyDescent="0.4">
      <c r="A1" s="153" t="s">
        <v>261</v>
      </c>
      <c r="B1" s="153"/>
      <c r="C1" s="153"/>
      <c r="D1" s="153"/>
      <c r="E1" s="153"/>
      <c r="F1" s="153"/>
      <c r="G1" s="153"/>
      <c r="H1" s="153"/>
      <c r="I1" s="153"/>
      <c r="J1" s="153"/>
      <c r="K1" s="153"/>
    </row>
    <row r="2" spans="1:11" ht="15" thickBot="1" x14ac:dyDescent="0.35">
      <c r="A2" s="162" t="s">
        <v>113</v>
      </c>
      <c r="B2" s="159" t="s">
        <v>114</v>
      </c>
      <c r="C2" s="82" t="s">
        <v>20</v>
      </c>
      <c r="D2" s="161" t="s">
        <v>1</v>
      </c>
      <c r="E2" s="161"/>
      <c r="F2" s="161" t="s">
        <v>2</v>
      </c>
      <c r="G2" s="161"/>
      <c r="H2" s="161" t="s">
        <v>3</v>
      </c>
      <c r="I2" s="161"/>
      <c r="J2" s="161" t="s">
        <v>4</v>
      </c>
      <c r="K2" s="161"/>
    </row>
    <row r="3" spans="1:11" ht="34.799999999999997" customHeight="1" thickBot="1" x14ac:dyDescent="0.35">
      <c r="A3" s="163"/>
      <c r="B3" s="160"/>
      <c r="C3" s="82" t="s">
        <v>22</v>
      </c>
      <c r="D3" s="90" t="s">
        <v>22</v>
      </c>
      <c r="E3" s="146" t="s">
        <v>23</v>
      </c>
      <c r="F3" s="90" t="s">
        <v>22</v>
      </c>
      <c r="G3" s="146" t="s">
        <v>23</v>
      </c>
      <c r="H3" s="90" t="s">
        <v>22</v>
      </c>
      <c r="I3" s="146" t="s">
        <v>23</v>
      </c>
      <c r="J3" s="90" t="s">
        <v>22</v>
      </c>
      <c r="K3" s="146" t="s">
        <v>23</v>
      </c>
    </row>
    <row r="4" spans="1:11" x14ac:dyDescent="0.3">
      <c r="A4" s="202" t="s">
        <v>119</v>
      </c>
      <c r="B4" s="203" t="s">
        <v>120</v>
      </c>
      <c r="C4" s="105">
        <v>409230.44904911041</v>
      </c>
      <c r="D4" s="111">
        <v>395041.85814755404</v>
      </c>
      <c r="E4" s="112">
        <v>-3.4671395871262889E-2</v>
      </c>
      <c r="F4" s="111">
        <v>370794.77608050115</v>
      </c>
      <c r="G4" s="112">
        <v>-6.1378513610565899E-2</v>
      </c>
      <c r="H4" s="111">
        <v>357966.8126287816</v>
      </c>
      <c r="I4" s="112">
        <v>-3.4595858084404463E-2</v>
      </c>
      <c r="J4" s="111">
        <v>344783.62624724611</v>
      </c>
      <c r="K4" s="112">
        <v>-3.6827956996132727E-2</v>
      </c>
    </row>
    <row r="5" spans="1:11" x14ac:dyDescent="0.3">
      <c r="A5" s="204" t="s">
        <v>117</v>
      </c>
      <c r="B5" s="205" t="s">
        <v>118</v>
      </c>
      <c r="C5" s="106">
        <v>165650.00913313084</v>
      </c>
      <c r="D5" s="99">
        <v>166672.887126455</v>
      </c>
      <c r="E5" s="100">
        <v>6.1749347233786001E-3</v>
      </c>
      <c r="F5" s="99">
        <v>162504.51340405853</v>
      </c>
      <c r="G5" s="100">
        <v>-2.5009308917976036E-2</v>
      </c>
      <c r="H5" s="99">
        <v>143982.39521594744</v>
      </c>
      <c r="I5" s="100">
        <v>-0.11397910002694422</v>
      </c>
      <c r="J5" s="99">
        <v>137572.74501406064</v>
      </c>
      <c r="K5" s="138">
        <v>-4.4516902169001282E-2</v>
      </c>
    </row>
    <row r="6" spans="1:11" x14ac:dyDescent="0.3">
      <c r="A6" s="204" t="s">
        <v>115</v>
      </c>
      <c r="B6" s="205" t="s">
        <v>116</v>
      </c>
      <c r="C6" s="106">
        <v>112658.52035733135</v>
      </c>
      <c r="D6" s="99">
        <v>112789.71493636083</v>
      </c>
      <c r="E6" s="100">
        <v>1.1645331273069104E-3</v>
      </c>
      <c r="F6" s="99">
        <v>109546.74133894184</v>
      </c>
      <c r="G6" s="100">
        <v>-2.8752387566976068E-2</v>
      </c>
      <c r="H6" s="99">
        <v>102747.07691542484</v>
      </c>
      <c r="I6" s="100">
        <v>-6.2070896317021118E-2</v>
      </c>
      <c r="J6" s="99">
        <v>99915.013701521544</v>
      </c>
      <c r="K6" s="138">
        <v>-2.7563443155025014E-2</v>
      </c>
    </row>
    <row r="7" spans="1:11" x14ac:dyDescent="0.3">
      <c r="A7" s="204" t="s">
        <v>121</v>
      </c>
      <c r="B7" s="205" t="s">
        <v>122</v>
      </c>
      <c r="C7" s="106">
        <v>46840.614175768053</v>
      </c>
      <c r="D7" s="99">
        <v>47756.06586458339</v>
      </c>
      <c r="E7" s="100">
        <v>1.9543972787806174E-2</v>
      </c>
      <c r="F7" s="99">
        <v>47497.366067613482</v>
      </c>
      <c r="G7" s="100">
        <v>-5.4171086392139634E-3</v>
      </c>
      <c r="H7" s="99">
        <v>45752.664481286629</v>
      </c>
      <c r="I7" s="100">
        <v>-3.673259657900263E-2</v>
      </c>
      <c r="J7" s="99">
        <v>49370.443402515069</v>
      </c>
      <c r="K7" s="138">
        <v>7.9072529703885452E-2</v>
      </c>
    </row>
    <row r="8" spans="1:11" x14ac:dyDescent="0.3">
      <c r="A8" s="204" t="s">
        <v>139</v>
      </c>
      <c r="B8" s="205" t="s">
        <v>140</v>
      </c>
      <c r="C8" s="106">
        <v>36126.846409763311</v>
      </c>
      <c r="D8" s="99">
        <v>34335.517505067037</v>
      </c>
      <c r="E8" s="100">
        <v>-4.9584424955845807E-2</v>
      </c>
      <c r="F8" s="99">
        <v>31002.91134055948</v>
      </c>
      <c r="G8" s="100">
        <v>-9.7060024332405903E-2</v>
      </c>
      <c r="H8" s="99">
        <v>28797.131053703906</v>
      </c>
      <c r="I8" s="100">
        <v>-7.1147521038447348E-2</v>
      </c>
      <c r="J8" s="99">
        <v>26473.321408917032</v>
      </c>
      <c r="K8" s="138">
        <v>-8.0695873503967785E-2</v>
      </c>
    </row>
    <row r="9" spans="1:11" x14ac:dyDescent="0.3">
      <c r="A9" s="204" t="s">
        <v>131</v>
      </c>
      <c r="B9" s="205" t="s">
        <v>132</v>
      </c>
      <c r="C9" s="106">
        <v>28533.134244054178</v>
      </c>
      <c r="D9" s="99">
        <v>29349.487263479132</v>
      </c>
      <c r="E9" s="100">
        <v>2.8610702646347574E-2</v>
      </c>
      <c r="F9" s="99">
        <v>26494.129439131622</v>
      </c>
      <c r="G9" s="100">
        <v>-9.7288167207628118E-2</v>
      </c>
      <c r="H9" s="99">
        <v>24072.228192515056</v>
      </c>
      <c r="I9" s="100">
        <v>-9.1412750593700798E-2</v>
      </c>
      <c r="J9" s="99">
        <v>25136.639993547495</v>
      </c>
      <c r="K9" s="138">
        <v>4.4217419032418492E-2</v>
      </c>
    </row>
    <row r="10" spans="1:11" x14ac:dyDescent="0.3">
      <c r="A10" s="204" t="s">
        <v>129</v>
      </c>
      <c r="B10" s="205" t="s">
        <v>130</v>
      </c>
      <c r="C10" s="106">
        <v>20980.277389444713</v>
      </c>
      <c r="D10" s="99">
        <v>22071.420653126035</v>
      </c>
      <c r="E10" s="100">
        <v>5.2008047530881729E-2</v>
      </c>
      <c r="F10" s="99">
        <v>21678.301776727516</v>
      </c>
      <c r="G10" s="100">
        <v>-1.7811217618329489E-2</v>
      </c>
      <c r="H10" s="99">
        <v>22152.057227537895</v>
      </c>
      <c r="I10" s="100">
        <v>2.1853900535648618E-2</v>
      </c>
      <c r="J10" s="99">
        <v>22377.606537994259</v>
      </c>
      <c r="K10" s="138">
        <v>1.0181867450937077E-2</v>
      </c>
    </row>
    <row r="11" spans="1:11" x14ac:dyDescent="0.3">
      <c r="A11" s="204" t="s">
        <v>155</v>
      </c>
      <c r="B11" s="205" t="s">
        <v>156</v>
      </c>
      <c r="C11" s="106">
        <v>26759.153630516012</v>
      </c>
      <c r="D11" s="99">
        <v>26280.992000264017</v>
      </c>
      <c r="E11" s="100">
        <v>-1.7869086476139495E-2</v>
      </c>
      <c r="F11" s="99">
        <v>24042.118610342553</v>
      </c>
      <c r="G11" s="100">
        <v>-8.5189835676635517E-2</v>
      </c>
      <c r="H11" s="99">
        <v>19696.15095654277</v>
      </c>
      <c r="I11" s="100">
        <v>-0.18076475389861091</v>
      </c>
      <c r="J11" s="99">
        <v>18586.132219296109</v>
      </c>
      <c r="K11" s="138">
        <v>-5.6357140016635054E-2</v>
      </c>
    </row>
    <row r="12" spans="1:11" x14ac:dyDescent="0.3">
      <c r="A12" s="204" t="s">
        <v>181</v>
      </c>
      <c r="B12" s="205" t="s">
        <v>182</v>
      </c>
      <c r="C12" s="106">
        <v>16910.873375964737</v>
      </c>
      <c r="D12" s="99">
        <v>16512.106758210179</v>
      </c>
      <c r="E12" s="100">
        <v>-2.3580486287675728E-2</v>
      </c>
      <c r="F12" s="99">
        <v>13604.740366660486</v>
      </c>
      <c r="G12" s="100">
        <v>-0.17607483007000824</v>
      </c>
      <c r="H12" s="99">
        <v>13821.53622158717</v>
      </c>
      <c r="I12" s="100">
        <v>1.593531732938902E-2</v>
      </c>
      <c r="J12" s="99">
        <v>14147.734849116721</v>
      </c>
      <c r="K12" s="138">
        <v>2.36007504737481E-2</v>
      </c>
    </row>
    <row r="13" spans="1:11" x14ac:dyDescent="0.3">
      <c r="A13" s="204" t="s">
        <v>127</v>
      </c>
      <c r="B13" s="205" t="s">
        <v>128</v>
      </c>
      <c r="C13" s="106">
        <v>14083.255791961477</v>
      </c>
      <c r="D13" s="99">
        <v>15441.318325270042</v>
      </c>
      <c r="E13" s="100">
        <v>9.6431006677001996E-2</v>
      </c>
      <c r="F13" s="99">
        <v>15062.663323920062</v>
      </c>
      <c r="G13" s="100">
        <v>-2.4522193855061158E-2</v>
      </c>
      <c r="H13" s="99">
        <v>13981.278797620924</v>
      </c>
      <c r="I13" s="100">
        <v>-7.1792385121020375E-2</v>
      </c>
      <c r="J13" s="99">
        <v>14135.653094335239</v>
      </c>
      <c r="K13" s="138">
        <v>1.1041500491398848E-2</v>
      </c>
    </row>
    <row r="14" spans="1:11" x14ac:dyDescent="0.3">
      <c r="A14" s="204" t="s">
        <v>123</v>
      </c>
      <c r="B14" s="205" t="s">
        <v>124</v>
      </c>
      <c r="C14" s="106">
        <v>18132.232149891621</v>
      </c>
      <c r="D14" s="99">
        <v>17813.526545937417</v>
      </c>
      <c r="E14" s="100">
        <v>-1.7576744072080985E-2</v>
      </c>
      <c r="F14" s="99">
        <v>17526.651115016713</v>
      </c>
      <c r="G14" s="100">
        <v>-1.6104359245257327E-2</v>
      </c>
      <c r="H14" s="99">
        <v>13613.97954116236</v>
      </c>
      <c r="I14" s="100">
        <v>-0.22324125402952788</v>
      </c>
      <c r="J14" s="99">
        <v>13247.094947224343</v>
      </c>
      <c r="K14" s="138">
        <v>-2.6949107190056276E-2</v>
      </c>
    </row>
    <row r="15" spans="1:11" x14ac:dyDescent="0.3">
      <c r="A15" s="204" t="s">
        <v>125</v>
      </c>
      <c r="B15" s="205" t="s">
        <v>126</v>
      </c>
      <c r="C15" s="106">
        <v>9604.2235277190521</v>
      </c>
      <c r="D15" s="99">
        <v>9395.4820962080521</v>
      </c>
      <c r="E15" s="100">
        <v>-2.1734337076656396E-2</v>
      </c>
      <c r="F15" s="99">
        <v>9171.0866833438395</v>
      </c>
      <c r="G15" s="100">
        <v>-2.3883331431686416E-2</v>
      </c>
      <c r="H15" s="99">
        <v>10039.875237930959</v>
      </c>
      <c r="I15" s="100">
        <v>9.4731255366387268E-2</v>
      </c>
      <c r="J15" s="99">
        <v>11367.832908031834</v>
      </c>
      <c r="K15" s="138">
        <v>0.1322683438419443</v>
      </c>
    </row>
    <row r="16" spans="1:11" x14ac:dyDescent="0.3">
      <c r="A16" s="204" t="s">
        <v>133</v>
      </c>
      <c r="B16" s="205" t="s">
        <v>134</v>
      </c>
      <c r="C16" s="106">
        <v>9195.6704167223852</v>
      </c>
      <c r="D16" s="99">
        <v>9723.8572156430273</v>
      </c>
      <c r="E16" s="100">
        <v>5.7438639597188201E-2</v>
      </c>
      <c r="F16" s="99">
        <v>9452.0008901944529</v>
      </c>
      <c r="G16" s="100">
        <v>-2.7957663242034414E-2</v>
      </c>
      <c r="H16" s="99">
        <v>8752.1544719445774</v>
      </c>
      <c r="I16" s="100">
        <v>-7.4042144767030194E-2</v>
      </c>
      <c r="J16" s="99">
        <v>9304.049523085765</v>
      </c>
      <c r="K16" s="138">
        <v>6.3058193603679147E-2</v>
      </c>
    </row>
    <row r="17" spans="1:11" x14ac:dyDescent="0.3">
      <c r="A17" s="204" t="s">
        <v>137</v>
      </c>
      <c r="B17" s="205" t="s">
        <v>138</v>
      </c>
      <c r="C17" s="106">
        <v>11321.221733670844</v>
      </c>
      <c r="D17" s="99">
        <v>11380.009991923767</v>
      </c>
      <c r="E17" s="100">
        <v>5.1927485951519525E-3</v>
      </c>
      <c r="F17" s="99">
        <v>11102.644059130611</v>
      </c>
      <c r="G17" s="100">
        <v>-2.4373083414689356E-2</v>
      </c>
      <c r="H17" s="99">
        <v>10111.596394517543</v>
      </c>
      <c r="I17" s="100">
        <v>-8.926231079145952E-2</v>
      </c>
      <c r="J17" s="99">
        <v>9276.5909894914857</v>
      </c>
      <c r="K17" s="138">
        <v>-8.2578988761734307E-2</v>
      </c>
    </row>
    <row r="18" spans="1:11" x14ac:dyDescent="0.3">
      <c r="A18" s="204" t="s">
        <v>159</v>
      </c>
      <c r="B18" s="205" t="s">
        <v>160</v>
      </c>
      <c r="C18" s="106">
        <v>14148.839317674101</v>
      </c>
      <c r="D18" s="99">
        <v>14377.119359609538</v>
      </c>
      <c r="E18" s="100">
        <v>1.6134188593850185E-2</v>
      </c>
      <c r="F18" s="99">
        <v>11753.755282761102</v>
      </c>
      <c r="G18" s="100">
        <v>-0.18246799036936445</v>
      </c>
      <c r="H18" s="99">
        <v>9019.4787828582048</v>
      </c>
      <c r="I18" s="100">
        <v>-0.2326300347526532</v>
      </c>
      <c r="J18" s="99">
        <v>9132.7082734574597</v>
      </c>
      <c r="K18" s="138">
        <v>1.2553884024257611E-2</v>
      </c>
    </row>
    <row r="19" spans="1:11" x14ac:dyDescent="0.3">
      <c r="A19" s="204" t="s">
        <v>177</v>
      </c>
      <c r="B19" s="205" t="s">
        <v>178</v>
      </c>
      <c r="C19" s="106">
        <v>9423.6000470678937</v>
      </c>
      <c r="D19" s="99">
        <v>9778.7694429732892</v>
      </c>
      <c r="E19" s="100">
        <v>3.7689353764106759E-2</v>
      </c>
      <c r="F19" s="99">
        <v>8160.6665904858219</v>
      </c>
      <c r="G19" s="100">
        <v>-0.16547100961156047</v>
      </c>
      <c r="H19" s="99">
        <v>8203.3789556381435</v>
      </c>
      <c r="I19" s="100">
        <v>5.2339309146778312E-3</v>
      </c>
      <c r="J19" s="99">
        <v>8529.718875727076</v>
      </c>
      <c r="K19" s="138">
        <v>3.9781158697373087E-2</v>
      </c>
    </row>
    <row r="20" spans="1:11" x14ac:dyDescent="0.3">
      <c r="A20" s="204" t="s">
        <v>149</v>
      </c>
      <c r="B20" s="205" t="s">
        <v>150</v>
      </c>
      <c r="C20" s="106">
        <v>9244.0517061825158</v>
      </c>
      <c r="D20" s="99">
        <v>9363.6330043564976</v>
      </c>
      <c r="E20" s="100">
        <v>1.293602653628656E-2</v>
      </c>
      <c r="F20" s="99">
        <v>8452.4689448887857</v>
      </c>
      <c r="G20" s="100">
        <v>-9.7308817960271021E-2</v>
      </c>
      <c r="H20" s="99">
        <v>7892.5872770962824</v>
      </c>
      <c r="I20" s="100">
        <v>-6.6238831688469446E-2</v>
      </c>
      <c r="J20" s="99">
        <v>7785.0434446502077</v>
      </c>
      <c r="K20" s="138">
        <v>-1.3625928820345079E-2</v>
      </c>
    </row>
    <row r="21" spans="1:11" x14ac:dyDescent="0.3">
      <c r="A21" s="204" t="s">
        <v>187</v>
      </c>
      <c r="B21" s="205" t="s">
        <v>188</v>
      </c>
      <c r="C21" s="106">
        <v>7345.354879813789</v>
      </c>
      <c r="D21" s="99">
        <v>7645.9785334658627</v>
      </c>
      <c r="E21" s="100">
        <v>4.0927042814260073E-2</v>
      </c>
      <c r="F21" s="99">
        <v>5893.7542700866925</v>
      </c>
      <c r="G21" s="100">
        <v>-0.22916939351971999</v>
      </c>
      <c r="H21" s="99">
        <v>6969.9923991870519</v>
      </c>
      <c r="I21" s="100">
        <v>0.18260654920119856</v>
      </c>
      <c r="J21" s="99">
        <v>7003.0244078851192</v>
      </c>
      <c r="K21" s="138">
        <v>4.7391742782847412E-3</v>
      </c>
    </row>
    <row r="22" spans="1:11" x14ac:dyDescent="0.3">
      <c r="A22" s="204" t="s">
        <v>185</v>
      </c>
      <c r="B22" s="205" t="s">
        <v>186</v>
      </c>
      <c r="C22" s="106">
        <v>11831.913122416678</v>
      </c>
      <c r="D22" s="99">
        <v>11243.827668144715</v>
      </c>
      <c r="E22" s="100">
        <v>-4.9703327618065396E-2</v>
      </c>
      <c r="F22" s="99">
        <v>8585.3043450274454</v>
      </c>
      <c r="G22" s="100">
        <v>-0.23644290908595356</v>
      </c>
      <c r="H22" s="99">
        <v>7344.8984449805557</v>
      </c>
      <c r="I22" s="100">
        <v>-0.14448013141960714</v>
      </c>
      <c r="J22" s="99">
        <v>6592.2447453146924</v>
      </c>
      <c r="K22" s="138">
        <v>-0.1024729892869003</v>
      </c>
    </row>
    <row r="23" spans="1:11" x14ac:dyDescent="0.3">
      <c r="A23" s="204" t="s">
        <v>143</v>
      </c>
      <c r="B23" s="205" t="s">
        <v>144</v>
      </c>
      <c r="C23" s="106">
        <v>8043.120587805467</v>
      </c>
      <c r="D23" s="99">
        <v>8318.1041959882859</v>
      </c>
      <c r="E23" s="100">
        <v>3.4188671571048435E-2</v>
      </c>
      <c r="F23" s="99">
        <v>7677.232839161511</v>
      </c>
      <c r="G23" s="100">
        <v>-7.7045362948910734E-2</v>
      </c>
      <c r="H23" s="99">
        <v>7030.8467138665774</v>
      </c>
      <c r="I23" s="100">
        <v>-8.4195196216756973E-2</v>
      </c>
      <c r="J23" s="99">
        <v>6583.4580145645232</v>
      </c>
      <c r="K23" s="138">
        <v>-6.3632264719936549E-2</v>
      </c>
    </row>
    <row r="24" spans="1:11" x14ac:dyDescent="0.3">
      <c r="A24" s="204" t="s">
        <v>135</v>
      </c>
      <c r="B24" s="205" t="s">
        <v>136</v>
      </c>
      <c r="C24" s="106">
        <v>10353.595944468205</v>
      </c>
      <c r="D24" s="99">
        <v>10425.635480923791</v>
      </c>
      <c r="E24" s="100">
        <v>6.9579242653443618E-3</v>
      </c>
      <c r="F24" s="99">
        <v>8133.4462216049478</v>
      </c>
      <c r="G24" s="100">
        <v>-0.21986086733158428</v>
      </c>
      <c r="H24" s="99">
        <v>5894.1750503883013</v>
      </c>
      <c r="I24" s="100">
        <v>-0.2753164046586366</v>
      </c>
      <c r="J24" s="99">
        <v>6238.5788326203692</v>
      </c>
      <c r="K24" s="138">
        <v>5.8431210353920404E-2</v>
      </c>
    </row>
    <row r="25" spans="1:11" x14ac:dyDescent="0.3">
      <c r="A25" s="204" t="s">
        <v>141</v>
      </c>
      <c r="B25" s="205" t="s">
        <v>142</v>
      </c>
      <c r="C25" s="106">
        <v>7885.0750422357041</v>
      </c>
      <c r="D25" s="99">
        <v>7974.353652900837</v>
      </c>
      <c r="E25" s="100">
        <v>1.1322480786412292E-2</v>
      </c>
      <c r="F25" s="99">
        <v>7260.2167879065328</v>
      </c>
      <c r="G25" s="100">
        <v>-8.9554200387704452E-2</v>
      </c>
      <c r="H25" s="99">
        <v>6196.273255404516</v>
      </c>
      <c r="I25" s="100">
        <v>-0.14654432003659257</v>
      </c>
      <c r="J25" s="99">
        <v>5853.0610209566812</v>
      </c>
      <c r="K25" s="138">
        <v>-5.5390106326972943E-2</v>
      </c>
    </row>
    <row r="26" spans="1:11" ht="15" thickBot="1" x14ac:dyDescent="0.35">
      <c r="A26" s="206" t="s">
        <v>175</v>
      </c>
      <c r="B26" s="207" t="s">
        <v>176</v>
      </c>
      <c r="C26" s="107">
        <v>5487.5133645447277</v>
      </c>
      <c r="D26" s="101">
        <v>5625.2085677121731</v>
      </c>
      <c r="E26" s="102">
        <v>2.5092458827910225E-2</v>
      </c>
      <c r="F26" s="101">
        <v>5729.3432420462177</v>
      </c>
      <c r="G26" s="102">
        <v>1.8512144586382284E-2</v>
      </c>
      <c r="H26" s="101">
        <v>5801.8068941783085</v>
      </c>
      <c r="I26" s="102">
        <v>1.2647811288438504E-2</v>
      </c>
      <c r="J26" s="101">
        <v>5336.8405893842209</v>
      </c>
      <c r="K26" s="208">
        <v>-8.0141637471706884E-2</v>
      </c>
    </row>
  </sheetData>
  <mergeCells count="7">
    <mergeCell ref="F2:G2"/>
    <mergeCell ref="H2:I2"/>
    <mergeCell ref="J2:K2"/>
    <mergeCell ref="D2:E2"/>
    <mergeCell ref="A1:K1"/>
    <mergeCell ref="A2:A3"/>
    <mergeCell ref="B2:B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2B37F-FA6E-4158-A092-A82BC59A30B5}">
  <dimension ref="A1:S24"/>
  <sheetViews>
    <sheetView workbookViewId="0">
      <selection activeCell="K7" sqref="K7"/>
    </sheetView>
  </sheetViews>
  <sheetFormatPr defaultColWidth="8.88671875" defaultRowHeight="14.4" x14ac:dyDescent="0.3"/>
  <cols>
    <col min="1" max="1" width="16.6640625" customWidth="1"/>
    <col min="2" max="2" width="17.109375" customWidth="1"/>
    <col min="3" max="9" width="15.6640625" customWidth="1"/>
  </cols>
  <sheetData>
    <row r="1" spans="1:16" ht="18.600000000000001" thickBot="1" x14ac:dyDescent="0.4">
      <c r="A1" s="27" t="s">
        <v>259</v>
      </c>
    </row>
    <row r="2" spans="1:16" ht="15" thickBot="1" x14ac:dyDescent="0.35">
      <c r="A2" s="161" t="s">
        <v>21</v>
      </c>
      <c r="B2" s="174" t="s">
        <v>193</v>
      </c>
      <c r="C2" s="89" t="s">
        <v>1</v>
      </c>
      <c r="D2" s="167" t="s">
        <v>2</v>
      </c>
      <c r="E2" s="168"/>
      <c r="F2" s="167" t="s">
        <v>3</v>
      </c>
      <c r="G2" s="168"/>
      <c r="H2" s="167" t="s">
        <v>4</v>
      </c>
      <c r="I2" s="168"/>
    </row>
    <row r="3" spans="1:16" ht="29.4" thickBot="1" x14ac:dyDescent="0.35">
      <c r="A3" s="161"/>
      <c r="B3" s="174"/>
      <c r="C3" s="92" t="s">
        <v>22</v>
      </c>
      <c r="D3" s="92" t="s">
        <v>22</v>
      </c>
      <c r="E3" s="93" t="s">
        <v>23</v>
      </c>
      <c r="F3" s="92" t="s">
        <v>22</v>
      </c>
      <c r="G3" s="93" t="s">
        <v>23</v>
      </c>
      <c r="H3" s="92" t="s">
        <v>22</v>
      </c>
      <c r="I3" s="93" t="s">
        <v>23</v>
      </c>
    </row>
    <row r="4" spans="1:16" ht="15" thickBot="1" x14ac:dyDescent="0.35">
      <c r="A4" s="175" t="s">
        <v>5</v>
      </c>
      <c r="B4" s="120" t="s">
        <v>194</v>
      </c>
      <c r="C4" s="131">
        <v>364727</v>
      </c>
      <c r="D4" s="131">
        <v>351451</v>
      </c>
      <c r="E4" s="132">
        <v>-3.6399827816421593E-2</v>
      </c>
      <c r="F4" s="131">
        <v>388723</v>
      </c>
      <c r="G4" s="132">
        <v>0.10605176824080731</v>
      </c>
      <c r="H4" s="131">
        <v>424467</v>
      </c>
      <c r="I4" s="132">
        <v>9.1952367109741306E-2</v>
      </c>
      <c r="J4" s="7"/>
      <c r="K4" s="7"/>
      <c r="M4" s="7"/>
      <c r="P4" s="7"/>
    </row>
    <row r="5" spans="1:16" ht="15" thickBot="1" x14ac:dyDescent="0.35">
      <c r="A5" s="175"/>
      <c r="B5" s="119" t="s">
        <v>195</v>
      </c>
      <c r="C5" s="117">
        <v>160714</v>
      </c>
      <c r="D5" s="117">
        <v>149985</v>
      </c>
      <c r="E5" s="118">
        <v>-6.6758340903717128E-2</v>
      </c>
      <c r="F5" s="117">
        <v>170422</v>
      </c>
      <c r="G5" s="118">
        <v>0.1362602926959362</v>
      </c>
      <c r="H5" s="117">
        <v>189446</v>
      </c>
      <c r="I5" s="118">
        <v>0.11162878032178947</v>
      </c>
    </row>
    <row r="6" spans="1:16" ht="15" thickBot="1" x14ac:dyDescent="0.35">
      <c r="A6" s="175"/>
      <c r="B6" s="109" t="s">
        <v>196</v>
      </c>
      <c r="C6" s="113">
        <v>178544</v>
      </c>
      <c r="D6" s="113">
        <v>178922</v>
      </c>
      <c r="E6" s="115">
        <v>2.1171251904292809E-3</v>
      </c>
      <c r="F6" s="113">
        <v>191444</v>
      </c>
      <c r="G6" s="115">
        <v>6.9985803869842655E-2</v>
      </c>
      <c r="H6" s="113">
        <v>204688</v>
      </c>
      <c r="I6" s="115">
        <v>6.9179498965755037E-2</v>
      </c>
    </row>
    <row r="7" spans="1:16" ht="15" thickBot="1" x14ac:dyDescent="0.35">
      <c r="A7" s="176"/>
      <c r="B7" s="110" t="s">
        <v>197</v>
      </c>
      <c r="C7" s="114">
        <v>25469</v>
      </c>
      <c r="D7" s="114">
        <v>22544</v>
      </c>
      <c r="E7" s="116">
        <v>-0.11484549844909497</v>
      </c>
      <c r="F7" s="114">
        <v>26857</v>
      </c>
      <c r="G7" s="116">
        <v>0.19131476224272537</v>
      </c>
      <c r="H7" s="114">
        <v>30333</v>
      </c>
      <c r="I7" s="116">
        <v>0.12942622035223583</v>
      </c>
    </row>
    <row r="8" spans="1:16" ht="15" thickBot="1" x14ac:dyDescent="0.35">
      <c r="A8" s="175" t="s">
        <v>36</v>
      </c>
      <c r="B8" s="120" t="s">
        <v>194</v>
      </c>
      <c r="C8" s="131">
        <v>50973</v>
      </c>
      <c r="D8" s="131">
        <v>51666</v>
      </c>
      <c r="E8" s="132">
        <v>1.3595432876228664E-2</v>
      </c>
      <c r="F8" s="131">
        <v>67577</v>
      </c>
      <c r="G8" s="132">
        <v>0.30795881237177247</v>
      </c>
      <c r="H8" s="131">
        <v>69664</v>
      </c>
      <c r="I8" s="132">
        <v>3.088328869289847E-2</v>
      </c>
    </row>
    <row r="9" spans="1:16" ht="15" thickBot="1" x14ac:dyDescent="0.35">
      <c r="A9" s="175"/>
      <c r="B9" s="109" t="s">
        <v>195</v>
      </c>
      <c r="C9" s="113">
        <v>22178</v>
      </c>
      <c r="D9" s="113">
        <v>22128</v>
      </c>
      <c r="E9" s="115">
        <v>-2.2544864279917531E-3</v>
      </c>
      <c r="F9" s="113">
        <v>28097</v>
      </c>
      <c r="G9" s="115">
        <v>0.26974873463485172</v>
      </c>
      <c r="H9" s="113">
        <v>29337</v>
      </c>
      <c r="I9" s="115">
        <v>4.4132825568566014E-2</v>
      </c>
    </row>
    <row r="10" spans="1:16" ht="15" thickBot="1" x14ac:dyDescent="0.35">
      <c r="A10" s="175"/>
      <c r="B10" s="109" t="s">
        <v>196</v>
      </c>
      <c r="C10" s="113">
        <v>22760</v>
      </c>
      <c r="D10" s="113">
        <v>23567</v>
      </c>
      <c r="E10" s="115">
        <v>3.5456942003514902E-2</v>
      </c>
      <c r="F10" s="113">
        <v>31253</v>
      </c>
      <c r="G10" s="115">
        <v>0.32613400093350875</v>
      </c>
      <c r="H10" s="113">
        <v>31549</v>
      </c>
      <c r="I10" s="115">
        <v>9.4710907752855178E-3</v>
      </c>
    </row>
    <row r="11" spans="1:16" ht="15" thickBot="1" x14ac:dyDescent="0.35">
      <c r="A11" s="176"/>
      <c r="B11" s="110" t="s">
        <v>197</v>
      </c>
      <c r="C11" s="114">
        <v>6035</v>
      </c>
      <c r="D11" s="114">
        <v>5971</v>
      </c>
      <c r="E11" s="116">
        <v>-1.0604805302402598E-2</v>
      </c>
      <c r="F11" s="114">
        <v>8227</v>
      </c>
      <c r="G11" s="116">
        <v>0.37782615977223255</v>
      </c>
      <c r="H11" s="114">
        <v>8778</v>
      </c>
      <c r="I11" s="116">
        <v>6.6974595842956175E-2</v>
      </c>
    </row>
    <row r="12" spans="1:16" ht="15" thickBot="1" x14ac:dyDescent="0.35">
      <c r="A12" s="177" t="s">
        <v>26</v>
      </c>
      <c r="B12" s="120" t="s">
        <v>194</v>
      </c>
      <c r="C12" s="131">
        <v>35348</v>
      </c>
      <c r="D12" s="131">
        <v>41030</v>
      </c>
      <c r="E12" s="132">
        <v>0.16074459658255069</v>
      </c>
      <c r="F12" s="131">
        <v>44575</v>
      </c>
      <c r="G12" s="132">
        <v>8.6400194979283418E-2</v>
      </c>
      <c r="H12" s="131">
        <v>49741</v>
      </c>
      <c r="I12" s="132">
        <v>0.11589455973079077</v>
      </c>
    </row>
    <row r="13" spans="1:16" ht="15" thickBot="1" x14ac:dyDescent="0.35">
      <c r="A13" s="177"/>
      <c r="B13" s="109" t="s">
        <v>195</v>
      </c>
      <c r="C13" s="113">
        <v>15800</v>
      </c>
      <c r="D13" s="113">
        <v>18379</v>
      </c>
      <c r="E13" s="115">
        <v>0.16322784810126589</v>
      </c>
      <c r="F13" s="113">
        <v>19382</v>
      </c>
      <c r="G13" s="115">
        <v>5.457315414331565E-2</v>
      </c>
      <c r="H13" s="113">
        <v>22310</v>
      </c>
      <c r="I13" s="115">
        <v>0.15106800123826236</v>
      </c>
    </row>
    <row r="14" spans="1:16" ht="15" thickBot="1" x14ac:dyDescent="0.35">
      <c r="A14" s="177"/>
      <c r="B14" s="109" t="s">
        <v>196</v>
      </c>
      <c r="C14" s="113">
        <v>17190</v>
      </c>
      <c r="D14" s="113">
        <v>20509</v>
      </c>
      <c r="E14" s="115">
        <v>0.19307737056428165</v>
      </c>
      <c r="F14" s="113">
        <v>22457</v>
      </c>
      <c r="G14" s="115">
        <v>9.4982690526110414E-2</v>
      </c>
      <c r="H14" s="113">
        <v>24309</v>
      </c>
      <c r="I14" s="115">
        <v>8.2468717994389262E-2</v>
      </c>
    </row>
    <row r="15" spans="1:16" ht="15" thickBot="1" x14ac:dyDescent="0.35">
      <c r="A15" s="178"/>
      <c r="B15" s="110" t="s">
        <v>197</v>
      </c>
      <c r="C15" s="114">
        <v>2358</v>
      </c>
      <c r="D15" s="114">
        <v>2142</v>
      </c>
      <c r="E15" s="116">
        <v>-9.1603053435114545E-2</v>
      </c>
      <c r="F15" s="114">
        <v>2736</v>
      </c>
      <c r="G15" s="116">
        <v>0.2773109243697478</v>
      </c>
      <c r="H15" s="114">
        <v>3122</v>
      </c>
      <c r="I15" s="116">
        <v>0.14108187134502925</v>
      </c>
    </row>
    <row r="16" spans="1:16" ht="15" thickBot="1" x14ac:dyDescent="0.35">
      <c r="A16" s="175" t="s">
        <v>9</v>
      </c>
      <c r="B16" s="120" t="s">
        <v>194</v>
      </c>
      <c r="C16" s="131">
        <v>43172</v>
      </c>
      <c r="D16" s="131">
        <v>40720</v>
      </c>
      <c r="E16" s="132">
        <v>-5.6796071527842162E-2</v>
      </c>
      <c r="F16" s="131">
        <v>45066</v>
      </c>
      <c r="G16" s="132">
        <v>0.10672888015717086</v>
      </c>
      <c r="H16" s="131">
        <v>47558</v>
      </c>
      <c r="I16" s="132">
        <v>5.5296675986331145E-2</v>
      </c>
    </row>
    <row r="17" spans="1:19" ht="15" thickBot="1" x14ac:dyDescent="0.35">
      <c r="A17" s="175"/>
      <c r="B17" s="109" t="s">
        <v>195</v>
      </c>
      <c r="C17" s="113">
        <v>18651</v>
      </c>
      <c r="D17" s="113">
        <v>17131</v>
      </c>
      <c r="E17" s="115">
        <v>-8.1496970671813829E-2</v>
      </c>
      <c r="F17" s="113">
        <v>19403</v>
      </c>
      <c r="G17" s="115">
        <v>0.13262506567042198</v>
      </c>
      <c r="H17" s="113">
        <v>20750</v>
      </c>
      <c r="I17" s="115">
        <v>6.9422254290573582E-2</v>
      </c>
    </row>
    <row r="18" spans="1:19" ht="15" thickBot="1" x14ac:dyDescent="0.35">
      <c r="A18" s="175"/>
      <c r="B18" s="109" t="s">
        <v>196</v>
      </c>
      <c r="C18" s="113">
        <v>22030</v>
      </c>
      <c r="D18" s="113">
        <v>21334</v>
      </c>
      <c r="E18" s="115">
        <v>-3.1593281888334102E-2</v>
      </c>
      <c r="F18" s="113">
        <v>22538</v>
      </c>
      <c r="G18" s="115">
        <v>5.6435736383237955E-2</v>
      </c>
      <c r="H18" s="113">
        <v>23319</v>
      </c>
      <c r="I18" s="115">
        <v>3.4652586742390579E-2</v>
      </c>
    </row>
    <row r="19" spans="1:19" ht="15" thickBot="1" x14ac:dyDescent="0.35">
      <c r="A19" s="176"/>
      <c r="B19" s="110" t="s">
        <v>197</v>
      </c>
      <c r="C19" s="114">
        <v>2491</v>
      </c>
      <c r="D19" s="114">
        <v>2255</v>
      </c>
      <c r="E19" s="116">
        <v>-9.4741067844239302E-2</v>
      </c>
      <c r="F19" s="114">
        <v>3125</v>
      </c>
      <c r="G19" s="116">
        <v>0.38580931263858087</v>
      </c>
      <c r="H19" s="114">
        <v>3489</v>
      </c>
      <c r="I19" s="116">
        <v>0.11647999999999992</v>
      </c>
    </row>
    <row r="20" spans="1:19" ht="15" thickBot="1" x14ac:dyDescent="0.35">
      <c r="A20" s="175" t="s">
        <v>28</v>
      </c>
      <c r="B20" s="120" t="s">
        <v>194</v>
      </c>
      <c r="C20" s="131">
        <v>213754</v>
      </c>
      <c r="D20" s="131">
        <v>190502</v>
      </c>
      <c r="E20" s="132">
        <v>-0.10877925091460272</v>
      </c>
      <c r="F20" s="131">
        <v>203454</v>
      </c>
      <c r="G20" s="132">
        <v>6.798878751929105E-2</v>
      </c>
      <c r="H20" s="131">
        <v>228624</v>
      </c>
      <c r="I20" s="132">
        <v>0.12371346840071951</v>
      </c>
      <c r="J20" s="7"/>
      <c r="K20" s="8"/>
      <c r="M20" s="7"/>
      <c r="O20" s="7"/>
      <c r="S20" s="8"/>
    </row>
    <row r="21" spans="1:19" ht="15" thickBot="1" x14ac:dyDescent="0.35">
      <c r="A21" s="175"/>
      <c r="B21" s="109" t="s">
        <v>195</v>
      </c>
      <c r="C21" s="113">
        <v>96073</v>
      </c>
      <c r="D21" s="113">
        <v>81402</v>
      </c>
      <c r="E21" s="115">
        <v>-0.15270679587397085</v>
      </c>
      <c r="F21" s="113">
        <v>91692</v>
      </c>
      <c r="G21" s="115">
        <v>0.12640967052406582</v>
      </c>
      <c r="H21" s="113">
        <v>104985</v>
      </c>
      <c r="I21" s="115">
        <v>0.14497447978013356</v>
      </c>
      <c r="Q21" s="7"/>
    </row>
    <row r="22" spans="1:19" ht="15" thickBot="1" x14ac:dyDescent="0.35">
      <c r="A22" s="175"/>
      <c r="B22" s="128" t="s">
        <v>196</v>
      </c>
      <c r="C22" s="129">
        <v>104548</v>
      </c>
      <c r="D22" s="129">
        <v>98405</v>
      </c>
      <c r="E22" s="130">
        <v>-5.8757699812526321E-2</v>
      </c>
      <c r="F22" s="129">
        <v>100385</v>
      </c>
      <c r="G22" s="130">
        <v>2.0120928814592709E-2</v>
      </c>
      <c r="H22" s="129">
        <v>110282</v>
      </c>
      <c r="I22" s="130">
        <v>9.859042685660202E-2</v>
      </c>
      <c r="N22" s="7"/>
      <c r="O22" s="7"/>
    </row>
    <row r="23" spans="1:19" ht="15" thickBot="1" x14ac:dyDescent="0.35">
      <c r="A23" s="176"/>
      <c r="B23" s="110" t="s">
        <v>197</v>
      </c>
      <c r="C23" s="114">
        <v>13133</v>
      </c>
      <c r="D23" s="114">
        <v>10695</v>
      </c>
      <c r="E23" s="116">
        <v>-0.18563922942206657</v>
      </c>
      <c r="F23" s="114">
        <v>11377</v>
      </c>
      <c r="G23" s="116">
        <v>6.3768115942028913E-2</v>
      </c>
      <c r="H23" s="114">
        <v>13357</v>
      </c>
      <c r="I23" s="116">
        <v>0.17403533444669073</v>
      </c>
    </row>
    <row r="24" spans="1:19" x14ac:dyDescent="0.3">
      <c r="C24" s="8"/>
      <c r="D24" s="8"/>
      <c r="F24" s="8"/>
      <c r="H24" s="8"/>
    </row>
  </sheetData>
  <mergeCells count="10">
    <mergeCell ref="A8:A11"/>
    <mergeCell ref="A12:A15"/>
    <mergeCell ref="A16:A19"/>
    <mergeCell ref="A20:A23"/>
    <mergeCell ref="A2:A3"/>
    <mergeCell ref="B2:B3"/>
    <mergeCell ref="D2:E2"/>
    <mergeCell ref="F2:G2"/>
    <mergeCell ref="H2:I2"/>
    <mergeCell ref="A4:A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E4220-AE9B-4507-9446-8D880937E148}">
  <dimension ref="A1"/>
  <sheetViews>
    <sheetView zoomScale="90" zoomScaleNormal="90" workbookViewId="0">
      <selection activeCell="W33" sqref="W33"/>
    </sheetView>
  </sheetViews>
  <sheetFormatPr defaultColWidth="8.88671875" defaultRowHeight="14.4" x14ac:dyDescent="0.3"/>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B03CC-A274-49A0-8A4F-F503EB7C18CF}">
  <sheetPr>
    <tabColor rgb="FF92D050"/>
  </sheetPr>
  <dimension ref="A1:AC55"/>
  <sheetViews>
    <sheetView zoomScale="70" zoomScaleNormal="70" workbookViewId="0">
      <selection activeCell="V3" sqref="V3"/>
    </sheetView>
  </sheetViews>
  <sheetFormatPr defaultColWidth="8.88671875" defaultRowHeight="14.4" x14ac:dyDescent="0.3"/>
  <cols>
    <col min="2" max="2" width="22.6640625" customWidth="1"/>
    <col min="3" max="9" width="28.6640625" customWidth="1"/>
    <col min="10" max="10" width="19.44140625" customWidth="1"/>
    <col min="11" max="11" width="17.88671875" customWidth="1"/>
    <col min="12" max="13" width="0" hidden="1" customWidth="1"/>
    <col min="16" max="16" width="18.88671875" customWidth="1"/>
    <col min="17" max="17" width="48.88671875" customWidth="1"/>
    <col min="18" max="27" width="10.6640625" customWidth="1"/>
  </cols>
  <sheetData>
    <row r="1" spans="1:29" x14ac:dyDescent="0.3">
      <c r="A1" t="s">
        <v>198</v>
      </c>
      <c r="R1" t="s">
        <v>199</v>
      </c>
    </row>
    <row r="2" spans="1:29" ht="15" thickBot="1" x14ac:dyDescent="0.35">
      <c r="R2" t="s">
        <v>1</v>
      </c>
      <c r="S2" t="s">
        <v>2</v>
      </c>
      <c r="T2" t="s">
        <v>3</v>
      </c>
      <c r="U2" t="s">
        <v>4</v>
      </c>
    </row>
    <row r="3" spans="1:29" ht="15" thickBot="1" x14ac:dyDescent="0.35">
      <c r="R3" s="41" t="e">
        <f>#REF!+#REF!+#REF!</f>
        <v>#REF!</v>
      </c>
      <c r="S3" s="41" t="e">
        <f>#REF!+#REF!+#REF!</f>
        <v>#REF!</v>
      </c>
      <c r="T3" s="41" t="e">
        <f>#REF!+#REF!+#REF!</f>
        <v>#REF!</v>
      </c>
      <c r="U3" s="41" t="e">
        <f>#REF!+#REF!+#REF!</f>
        <v>#REF!</v>
      </c>
      <c r="V3" s="7"/>
      <c r="W3" s="7"/>
      <c r="X3" s="7"/>
      <c r="Y3" s="7"/>
      <c r="Z3" s="7"/>
      <c r="AA3" s="7"/>
    </row>
    <row r="4" spans="1:29" ht="18.600000000000001" thickBot="1" x14ac:dyDescent="0.35">
      <c r="A4" s="32"/>
      <c r="B4" s="40" t="s">
        <v>200</v>
      </c>
      <c r="C4" s="32"/>
      <c r="D4" s="32"/>
      <c r="E4" s="32"/>
      <c r="F4" s="32"/>
      <c r="G4" s="32"/>
      <c r="H4" s="32"/>
      <c r="I4" s="32"/>
      <c r="J4" s="32"/>
      <c r="K4" s="32"/>
    </row>
    <row r="5" spans="1:29" ht="15" thickBot="1" x14ac:dyDescent="0.35">
      <c r="B5" s="17"/>
      <c r="C5" s="9"/>
      <c r="D5" s="179" t="s">
        <v>1</v>
      </c>
      <c r="E5" s="180"/>
      <c r="F5" s="179" t="s">
        <v>2</v>
      </c>
      <c r="G5" s="180"/>
      <c r="H5" s="179" t="s">
        <v>3</v>
      </c>
      <c r="I5" s="180"/>
      <c r="J5" s="179" t="s">
        <v>4</v>
      </c>
      <c r="K5" s="180"/>
      <c r="L5" s="179" t="s">
        <v>201</v>
      </c>
      <c r="M5" s="180"/>
      <c r="R5" t="s">
        <v>202</v>
      </c>
      <c r="V5" s="181" t="s">
        <v>1</v>
      </c>
      <c r="W5" s="181"/>
      <c r="X5" s="181" t="s">
        <v>2</v>
      </c>
      <c r="Y5" s="181"/>
      <c r="Z5" s="181" t="s">
        <v>3</v>
      </c>
      <c r="AA5" s="181"/>
      <c r="AB5" s="181" t="s">
        <v>4</v>
      </c>
      <c r="AC5" s="181"/>
    </row>
    <row r="6" spans="1:29" ht="69.599999999999994" customHeight="1" thickBot="1" x14ac:dyDescent="0.35">
      <c r="B6" s="30" t="s">
        <v>203</v>
      </c>
      <c r="C6" s="6" t="s">
        <v>114</v>
      </c>
      <c r="D6" s="2" t="s">
        <v>22</v>
      </c>
      <c r="E6" s="2" t="s">
        <v>204</v>
      </c>
      <c r="F6" s="2" t="s">
        <v>22</v>
      </c>
      <c r="G6" s="2" t="s">
        <v>204</v>
      </c>
      <c r="H6" s="2" t="s">
        <v>22</v>
      </c>
      <c r="I6" s="2" t="s">
        <v>184</v>
      </c>
      <c r="J6" s="2" t="s">
        <v>22</v>
      </c>
      <c r="K6" s="2" t="s">
        <v>204</v>
      </c>
      <c r="L6" s="2" t="s">
        <v>22</v>
      </c>
      <c r="M6" s="2" t="s">
        <v>184</v>
      </c>
      <c r="P6" t="s">
        <v>205</v>
      </c>
      <c r="Q6" t="s">
        <v>206</v>
      </c>
      <c r="R6" t="s">
        <v>1</v>
      </c>
      <c r="S6" t="s">
        <v>2</v>
      </c>
      <c r="T6" t="s">
        <v>3</v>
      </c>
      <c r="U6" t="s">
        <v>4</v>
      </c>
      <c r="V6" t="s">
        <v>207</v>
      </c>
      <c r="W6" t="s">
        <v>208</v>
      </c>
      <c r="X6" t="s">
        <v>207</v>
      </c>
      <c r="Y6" t="s">
        <v>208</v>
      </c>
      <c r="Z6" t="s">
        <v>207</v>
      </c>
      <c r="AA6" t="s">
        <v>209</v>
      </c>
      <c r="AB6" t="s">
        <v>207</v>
      </c>
      <c r="AC6" s="10" t="s">
        <v>208</v>
      </c>
    </row>
    <row r="7" spans="1:29" ht="28.2" thickBot="1" x14ac:dyDescent="0.35">
      <c r="B7" s="18" t="s">
        <v>115</v>
      </c>
      <c r="C7" s="6" t="s">
        <v>116</v>
      </c>
      <c r="D7" s="15" t="e">
        <f>VLOOKUP($B7,$P$7:$AC$54,8,FALSE)</f>
        <v>#DIV/0!</v>
      </c>
      <c r="E7" s="26"/>
      <c r="F7" s="15" t="e">
        <f>VLOOKUP($B7,$P$7:$AC$54,10,FALSE)</f>
        <v>#DIV/0!</v>
      </c>
      <c r="G7" s="26" t="e">
        <f>F7/D7-1</f>
        <v>#DIV/0!</v>
      </c>
      <c r="H7" s="15" t="e">
        <f>VLOOKUP($B7,$P$7:$AC$54,12,FALSE)</f>
        <v>#DIV/0!</v>
      </c>
      <c r="I7" s="26" t="e">
        <f>H7/F7-1</f>
        <v>#DIV/0!</v>
      </c>
      <c r="J7" s="15" t="e">
        <f>VLOOKUP($B7,$P$7:$AC$54,14,FALSE)</f>
        <v>#DIV/0!</v>
      </c>
      <c r="K7" s="26" t="e">
        <f>J7/H7-1</f>
        <v>#DIV/0!</v>
      </c>
      <c r="L7" s="3">
        <v>1609337</v>
      </c>
      <c r="M7" s="4">
        <v>-7.0000000000000001E-3</v>
      </c>
      <c r="P7" s="19" t="s">
        <v>149</v>
      </c>
      <c r="Q7" s="20" t="s">
        <v>150</v>
      </c>
      <c r="R7" s="20"/>
      <c r="S7" s="20"/>
      <c r="T7" s="20"/>
      <c r="U7" s="34"/>
      <c r="V7" s="69" t="e">
        <f>R7/SUM($R$7:$R$54)</f>
        <v>#DIV/0!</v>
      </c>
      <c r="W7" t="e">
        <f>V7*$R$3</f>
        <v>#DIV/0!</v>
      </c>
      <c r="X7" s="69" t="e">
        <f>S7/SUM($S$7:$S$54)</f>
        <v>#DIV/0!</v>
      </c>
      <c r="Y7" t="e">
        <f>X7*$S$3</f>
        <v>#DIV/0!</v>
      </c>
      <c r="Z7" s="69" t="e">
        <f>T7/SUM($T$7:$T$54)</f>
        <v>#DIV/0!</v>
      </c>
      <c r="AA7" t="e">
        <f>Z7*$T$3</f>
        <v>#DIV/0!</v>
      </c>
      <c r="AB7" s="8" t="e">
        <f t="shared" ref="AB7:AB42" si="0">U7/SUM($U$7:$U$54)</f>
        <v>#DIV/0!</v>
      </c>
      <c r="AC7" t="e">
        <f t="shared" ref="AC7:AC42" si="1">AB7*$U$3</f>
        <v>#DIV/0!</v>
      </c>
    </row>
    <row r="8" spans="1:29" ht="28.2" thickBot="1" x14ac:dyDescent="0.35">
      <c r="B8" s="18" t="s">
        <v>117</v>
      </c>
      <c r="C8" s="6" t="s">
        <v>118</v>
      </c>
      <c r="D8" s="15" t="e">
        <f t="shared" ref="D8:D42" si="2">VLOOKUP($B8,$P$7:$AC$54,8,FALSE)</f>
        <v>#DIV/0!</v>
      </c>
      <c r="E8" s="26"/>
      <c r="F8" s="15" t="e">
        <f t="shared" ref="F8:F42" si="3">VLOOKUP($B8,$P$7:$AC$54,10,FALSE)</f>
        <v>#DIV/0!</v>
      </c>
      <c r="G8" s="26" t="e">
        <f t="shared" ref="G8:G42" si="4">F8/D8-1</f>
        <v>#DIV/0!</v>
      </c>
      <c r="H8" s="15" t="e">
        <f t="shared" ref="H8:H42" si="5">VLOOKUP($B8,$P$7:$AC$54,12,FALSE)</f>
        <v>#DIV/0!</v>
      </c>
      <c r="I8" s="26" t="e">
        <f t="shared" ref="I8:I42" si="6">H8/F8-1</f>
        <v>#DIV/0!</v>
      </c>
      <c r="J8" s="15" t="e">
        <f t="shared" ref="J8:J42" si="7">VLOOKUP($B8,$P$7:$AC$54,14,FALSE)</f>
        <v>#DIV/0!</v>
      </c>
      <c r="K8" s="26" t="e">
        <f t="shared" ref="K8:K42" si="8">J8/H8-1</f>
        <v>#DIV/0!</v>
      </c>
      <c r="L8" s="3">
        <v>1094104</v>
      </c>
      <c r="M8" s="4">
        <v>-0.01</v>
      </c>
      <c r="P8" s="21" t="s">
        <v>153</v>
      </c>
      <c r="Q8" s="35" t="s">
        <v>154</v>
      </c>
      <c r="R8" s="35"/>
      <c r="S8" s="35"/>
      <c r="T8" s="35"/>
      <c r="U8" s="34"/>
      <c r="V8" s="69" t="e">
        <f t="shared" ref="V8:V54" si="9">R8/SUM($R$7:$R$54)</f>
        <v>#DIV/0!</v>
      </c>
      <c r="W8" t="e">
        <f t="shared" ref="W8:W54" si="10">V8*$R$3</f>
        <v>#DIV/0!</v>
      </c>
      <c r="X8" s="69" t="e">
        <f t="shared" ref="X8:X54" si="11">S8/SUM($S$7:$S$54)</f>
        <v>#DIV/0!</v>
      </c>
      <c r="Y8" t="e">
        <f t="shared" ref="Y8:Y54" si="12">X8*$S$3</f>
        <v>#DIV/0!</v>
      </c>
      <c r="Z8" s="69" t="e">
        <f t="shared" ref="Z8:Z54" si="13">T8/SUM($T$7:$T$54)</f>
        <v>#DIV/0!</v>
      </c>
      <c r="AA8" t="e">
        <f t="shared" ref="AA8:AA54" si="14">Z8*$U$3</f>
        <v>#DIV/0!</v>
      </c>
      <c r="AB8" s="8" t="e">
        <f t="shared" si="0"/>
        <v>#DIV/0!</v>
      </c>
      <c r="AC8" t="e">
        <f t="shared" si="1"/>
        <v>#DIV/0!</v>
      </c>
    </row>
    <row r="9" spans="1:29" ht="28.2" thickBot="1" x14ac:dyDescent="0.35">
      <c r="B9" s="18" t="s">
        <v>119</v>
      </c>
      <c r="C9" s="6" t="s">
        <v>120</v>
      </c>
      <c r="D9" s="15" t="e">
        <f t="shared" si="2"/>
        <v>#DIV/0!</v>
      </c>
      <c r="E9" s="26"/>
      <c r="F9" s="15" t="e">
        <f t="shared" si="3"/>
        <v>#DIV/0!</v>
      </c>
      <c r="G9" s="26" t="e">
        <f t="shared" si="4"/>
        <v>#DIV/0!</v>
      </c>
      <c r="H9" s="15" t="e">
        <f t="shared" si="5"/>
        <v>#DIV/0!</v>
      </c>
      <c r="I9" s="26" t="e">
        <f t="shared" si="6"/>
        <v>#DIV/0!</v>
      </c>
      <c r="J9" s="15" t="e">
        <f t="shared" si="7"/>
        <v>#DIV/0!</v>
      </c>
      <c r="K9" s="26" t="e">
        <f t="shared" si="8"/>
        <v>#DIV/0!</v>
      </c>
      <c r="L9" s="3">
        <v>1041839</v>
      </c>
      <c r="M9" s="4">
        <v>2.5000000000000001E-2</v>
      </c>
      <c r="P9" s="21" t="s">
        <v>161</v>
      </c>
      <c r="Q9" s="35" t="s">
        <v>162</v>
      </c>
      <c r="R9" s="35"/>
      <c r="S9" s="35"/>
      <c r="T9" s="35"/>
      <c r="U9" s="34"/>
      <c r="V9" s="69" t="e">
        <f t="shared" si="9"/>
        <v>#DIV/0!</v>
      </c>
      <c r="W9" t="e">
        <f t="shared" si="10"/>
        <v>#DIV/0!</v>
      </c>
      <c r="X9" s="69" t="e">
        <f t="shared" si="11"/>
        <v>#DIV/0!</v>
      </c>
      <c r="Y9" t="e">
        <f t="shared" si="12"/>
        <v>#DIV/0!</v>
      </c>
      <c r="Z9" s="69" t="e">
        <f t="shared" si="13"/>
        <v>#DIV/0!</v>
      </c>
      <c r="AA9" t="e">
        <f t="shared" si="14"/>
        <v>#DIV/0!</v>
      </c>
      <c r="AB9" s="8" t="e">
        <f t="shared" si="0"/>
        <v>#DIV/0!</v>
      </c>
      <c r="AC9" t="e">
        <f t="shared" si="1"/>
        <v>#DIV/0!</v>
      </c>
    </row>
    <row r="10" spans="1:29" ht="15" thickBot="1" x14ac:dyDescent="0.35">
      <c r="B10" s="18" t="s">
        <v>123</v>
      </c>
      <c r="C10" s="6" t="s">
        <v>124</v>
      </c>
      <c r="D10" s="15" t="e">
        <f t="shared" si="2"/>
        <v>#DIV/0!</v>
      </c>
      <c r="E10" s="26"/>
      <c r="F10" s="15" t="e">
        <f t="shared" si="3"/>
        <v>#DIV/0!</v>
      </c>
      <c r="G10" s="26" t="e">
        <f t="shared" si="4"/>
        <v>#DIV/0!</v>
      </c>
      <c r="H10" s="15" t="e">
        <f t="shared" si="5"/>
        <v>#DIV/0!</v>
      </c>
      <c r="I10" s="26" t="e">
        <f t="shared" si="6"/>
        <v>#DIV/0!</v>
      </c>
      <c r="J10" s="15" t="e">
        <f t="shared" si="7"/>
        <v>#DIV/0!</v>
      </c>
      <c r="K10" s="26" t="e">
        <f t="shared" si="8"/>
        <v>#DIV/0!</v>
      </c>
      <c r="L10" s="3">
        <v>564142</v>
      </c>
      <c r="M10" s="4">
        <v>1.6E-2</v>
      </c>
      <c r="P10" s="21" t="s">
        <v>173</v>
      </c>
      <c r="Q10" s="35" t="s">
        <v>174</v>
      </c>
      <c r="R10" s="35"/>
      <c r="S10" s="35"/>
      <c r="T10" s="35"/>
      <c r="U10" s="34"/>
      <c r="V10" s="69" t="e">
        <f t="shared" si="9"/>
        <v>#DIV/0!</v>
      </c>
      <c r="W10" t="e">
        <f t="shared" si="10"/>
        <v>#DIV/0!</v>
      </c>
      <c r="X10" s="69" t="e">
        <f t="shared" si="11"/>
        <v>#DIV/0!</v>
      </c>
      <c r="Y10" t="e">
        <f t="shared" si="12"/>
        <v>#DIV/0!</v>
      </c>
      <c r="Z10" s="69" t="e">
        <f t="shared" si="13"/>
        <v>#DIV/0!</v>
      </c>
      <c r="AA10" t="e">
        <f t="shared" si="14"/>
        <v>#DIV/0!</v>
      </c>
      <c r="AB10" s="8" t="e">
        <f t="shared" si="0"/>
        <v>#DIV/0!</v>
      </c>
      <c r="AC10" t="e">
        <f t="shared" si="1"/>
        <v>#DIV/0!</v>
      </c>
    </row>
    <row r="11" spans="1:29" ht="15" thickBot="1" x14ac:dyDescent="0.35">
      <c r="B11" s="18" t="s">
        <v>125</v>
      </c>
      <c r="C11" s="6" t="s">
        <v>126</v>
      </c>
      <c r="D11" s="15" t="e">
        <f t="shared" si="2"/>
        <v>#DIV/0!</v>
      </c>
      <c r="E11" s="26"/>
      <c r="F11" s="15" t="e">
        <f t="shared" si="3"/>
        <v>#DIV/0!</v>
      </c>
      <c r="G11" s="26" t="e">
        <f t="shared" si="4"/>
        <v>#DIV/0!</v>
      </c>
      <c r="H11" s="15" t="e">
        <f t="shared" si="5"/>
        <v>#DIV/0!</v>
      </c>
      <c r="I11" s="26" t="e">
        <f t="shared" si="6"/>
        <v>#DIV/0!</v>
      </c>
      <c r="J11" s="15" t="e">
        <f t="shared" si="7"/>
        <v>#DIV/0!</v>
      </c>
      <c r="K11" s="26" t="e">
        <f t="shared" si="8"/>
        <v>#DIV/0!</v>
      </c>
      <c r="L11" s="3">
        <v>559538</v>
      </c>
      <c r="M11" s="4">
        <v>2.5999999999999999E-2</v>
      </c>
      <c r="P11" s="21" t="s">
        <v>135</v>
      </c>
      <c r="Q11" s="35" t="s">
        <v>136</v>
      </c>
      <c r="R11" s="35"/>
      <c r="S11" s="35"/>
      <c r="T11" s="35"/>
      <c r="U11" s="34"/>
      <c r="V11" s="69" t="e">
        <f t="shared" si="9"/>
        <v>#DIV/0!</v>
      </c>
      <c r="W11" t="e">
        <f t="shared" si="10"/>
        <v>#DIV/0!</v>
      </c>
      <c r="X11" s="69" t="e">
        <f t="shared" si="11"/>
        <v>#DIV/0!</v>
      </c>
      <c r="Y11" t="e">
        <f t="shared" si="12"/>
        <v>#DIV/0!</v>
      </c>
      <c r="Z11" s="69" t="e">
        <f t="shared" si="13"/>
        <v>#DIV/0!</v>
      </c>
      <c r="AA11" t="e">
        <f t="shared" si="14"/>
        <v>#DIV/0!</v>
      </c>
      <c r="AB11" s="8" t="e">
        <f t="shared" si="0"/>
        <v>#DIV/0!</v>
      </c>
      <c r="AC11" t="e">
        <f t="shared" si="1"/>
        <v>#DIV/0!</v>
      </c>
    </row>
    <row r="12" spans="1:29" ht="28.2" thickBot="1" x14ac:dyDescent="0.35">
      <c r="B12" s="18" t="s">
        <v>121</v>
      </c>
      <c r="C12" s="6" t="s">
        <v>122</v>
      </c>
      <c r="D12" s="15" t="e">
        <f t="shared" si="2"/>
        <v>#DIV/0!</v>
      </c>
      <c r="E12" s="26"/>
      <c r="F12" s="15" t="e">
        <f t="shared" si="3"/>
        <v>#DIV/0!</v>
      </c>
      <c r="G12" s="26" t="e">
        <f t="shared" si="4"/>
        <v>#DIV/0!</v>
      </c>
      <c r="H12" s="15" t="e">
        <f t="shared" si="5"/>
        <v>#DIV/0!</v>
      </c>
      <c r="I12" s="26" t="e">
        <f t="shared" si="6"/>
        <v>#DIV/0!</v>
      </c>
      <c r="J12" s="15" t="e">
        <f t="shared" si="7"/>
        <v>#DIV/0!</v>
      </c>
      <c r="K12" s="26" t="e">
        <f t="shared" si="8"/>
        <v>#DIV/0!</v>
      </c>
      <c r="L12" s="3">
        <v>408233</v>
      </c>
      <c r="M12" s="4">
        <v>1.4E-2</v>
      </c>
      <c r="P12" s="21" t="s">
        <v>169</v>
      </c>
      <c r="Q12" s="35" t="s">
        <v>170</v>
      </c>
      <c r="R12" s="35"/>
      <c r="S12" s="35"/>
      <c r="T12" s="35"/>
      <c r="U12" s="34"/>
      <c r="V12" s="69" t="e">
        <f t="shared" si="9"/>
        <v>#DIV/0!</v>
      </c>
      <c r="W12" t="e">
        <f t="shared" si="10"/>
        <v>#DIV/0!</v>
      </c>
      <c r="X12" s="69" t="e">
        <f t="shared" si="11"/>
        <v>#DIV/0!</v>
      </c>
      <c r="Y12" t="e">
        <f t="shared" si="12"/>
        <v>#DIV/0!</v>
      </c>
      <c r="Z12" s="69" t="e">
        <f t="shared" si="13"/>
        <v>#DIV/0!</v>
      </c>
      <c r="AA12" t="e">
        <f t="shared" si="14"/>
        <v>#DIV/0!</v>
      </c>
      <c r="AB12" s="8" t="e">
        <f t="shared" si="0"/>
        <v>#DIV/0!</v>
      </c>
      <c r="AC12" t="e">
        <f t="shared" si="1"/>
        <v>#DIV/0!</v>
      </c>
    </row>
    <row r="13" spans="1:29" ht="15" thickBot="1" x14ac:dyDescent="0.35">
      <c r="B13" s="18" t="s">
        <v>127</v>
      </c>
      <c r="C13" s="36" t="s">
        <v>128</v>
      </c>
      <c r="D13" s="15" t="e">
        <f t="shared" si="2"/>
        <v>#DIV/0!</v>
      </c>
      <c r="E13" s="26"/>
      <c r="F13" s="15" t="e">
        <f t="shared" si="3"/>
        <v>#DIV/0!</v>
      </c>
      <c r="G13" s="26" t="e">
        <f t="shared" si="4"/>
        <v>#DIV/0!</v>
      </c>
      <c r="H13" s="15" t="e">
        <f t="shared" si="5"/>
        <v>#DIV/0!</v>
      </c>
      <c r="I13" s="26" t="e">
        <f t="shared" si="6"/>
        <v>#DIV/0!</v>
      </c>
      <c r="J13" s="15" t="e">
        <f t="shared" si="7"/>
        <v>#DIV/0!</v>
      </c>
      <c r="K13" s="26" t="e">
        <f t="shared" si="8"/>
        <v>#DIV/0!</v>
      </c>
      <c r="L13" s="3">
        <v>436470</v>
      </c>
      <c r="M13" s="4">
        <v>-0.01</v>
      </c>
      <c r="P13" s="21" t="s">
        <v>121</v>
      </c>
      <c r="Q13" s="35" t="s">
        <v>122</v>
      </c>
      <c r="R13" s="35"/>
      <c r="S13" s="35"/>
      <c r="T13" s="35"/>
      <c r="U13" s="34"/>
      <c r="V13" s="69" t="e">
        <f t="shared" si="9"/>
        <v>#DIV/0!</v>
      </c>
      <c r="W13" t="e">
        <f t="shared" si="10"/>
        <v>#DIV/0!</v>
      </c>
      <c r="X13" s="69" t="e">
        <f t="shared" si="11"/>
        <v>#DIV/0!</v>
      </c>
      <c r="Y13" t="e">
        <f t="shared" si="12"/>
        <v>#DIV/0!</v>
      </c>
      <c r="Z13" s="69" t="e">
        <f t="shared" si="13"/>
        <v>#DIV/0!</v>
      </c>
      <c r="AA13" t="e">
        <f t="shared" si="14"/>
        <v>#DIV/0!</v>
      </c>
      <c r="AB13" s="8" t="e">
        <f t="shared" si="0"/>
        <v>#DIV/0!</v>
      </c>
      <c r="AC13" t="e">
        <f t="shared" si="1"/>
        <v>#DIV/0!</v>
      </c>
    </row>
    <row r="14" spans="1:29" ht="15" thickBot="1" x14ac:dyDescent="0.35">
      <c r="B14" s="18" t="s">
        <v>129</v>
      </c>
      <c r="C14" s="6" t="s">
        <v>130</v>
      </c>
      <c r="D14" s="15" t="e">
        <f t="shared" si="2"/>
        <v>#DIV/0!</v>
      </c>
      <c r="E14" s="26"/>
      <c r="F14" s="15" t="e">
        <f t="shared" si="3"/>
        <v>#DIV/0!</v>
      </c>
      <c r="G14" s="26" t="e">
        <f t="shared" si="4"/>
        <v>#DIV/0!</v>
      </c>
      <c r="H14" s="15" t="e">
        <f t="shared" si="5"/>
        <v>#DIV/0!</v>
      </c>
      <c r="I14" s="26" t="e">
        <f t="shared" si="6"/>
        <v>#DIV/0!</v>
      </c>
      <c r="J14" s="15" t="e">
        <f t="shared" si="7"/>
        <v>#DIV/0!</v>
      </c>
      <c r="K14" s="26" t="e">
        <f t="shared" si="8"/>
        <v>#DIV/0!</v>
      </c>
      <c r="L14" s="3">
        <v>456377</v>
      </c>
      <c r="M14" s="4">
        <v>-0.02</v>
      </c>
      <c r="P14" s="21" t="s">
        <v>177</v>
      </c>
      <c r="Q14" s="35" t="s">
        <v>178</v>
      </c>
      <c r="R14" s="35"/>
      <c r="S14" s="35"/>
      <c r="T14" s="35"/>
      <c r="U14" s="34"/>
      <c r="V14" s="69" t="e">
        <f t="shared" si="9"/>
        <v>#DIV/0!</v>
      </c>
      <c r="W14" t="e">
        <f t="shared" si="10"/>
        <v>#DIV/0!</v>
      </c>
      <c r="X14" s="69" t="e">
        <f t="shared" si="11"/>
        <v>#DIV/0!</v>
      </c>
      <c r="Y14" t="e">
        <f t="shared" si="12"/>
        <v>#DIV/0!</v>
      </c>
      <c r="Z14" s="69" t="e">
        <f t="shared" si="13"/>
        <v>#DIV/0!</v>
      </c>
      <c r="AA14" t="e">
        <f t="shared" si="14"/>
        <v>#DIV/0!</v>
      </c>
      <c r="AB14" s="8" t="e">
        <f t="shared" si="0"/>
        <v>#DIV/0!</v>
      </c>
      <c r="AC14" t="e">
        <f t="shared" si="1"/>
        <v>#DIV/0!</v>
      </c>
    </row>
    <row r="15" spans="1:29" ht="15" thickBot="1" x14ac:dyDescent="0.35">
      <c r="B15" s="18" t="s">
        <v>133</v>
      </c>
      <c r="C15" s="6" t="s">
        <v>134</v>
      </c>
      <c r="D15" s="15" t="e">
        <f t="shared" si="2"/>
        <v>#DIV/0!</v>
      </c>
      <c r="E15" s="26"/>
      <c r="F15" s="15" t="e">
        <f t="shared" si="3"/>
        <v>#DIV/0!</v>
      </c>
      <c r="G15" s="26" t="e">
        <f t="shared" si="4"/>
        <v>#DIV/0!</v>
      </c>
      <c r="H15" s="15" t="e">
        <f t="shared" si="5"/>
        <v>#DIV/0!</v>
      </c>
      <c r="I15" s="26" t="e">
        <f t="shared" si="6"/>
        <v>#DIV/0!</v>
      </c>
      <c r="J15" s="15" t="e">
        <f t="shared" si="7"/>
        <v>#DIV/0!</v>
      </c>
      <c r="K15" s="26" t="e">
        <f t="shared" si="8"/>
        <v>#DIV/0!</v>
      </c>
      <c r="L15" s="3">
        <v>445667</v>
      </c>
      <c r="M15" s="4">
        <v>6.0000000000000001E-3</v>
      </c>
      <c r="P15" s="21" t="s">
        <v>129</v>
      </c>
      <c r="Q15" s="35" t="s">
        <v>130</v>
      </c>
      <c r="R15" s="35"/>
      <c r="S15" s="35"/>
      <c r="T15" s="35"/>
      <c r="U15" s="34"/>
      <c r="V15" s="69" t="e">
        <f t="shared" si="9"/>
        <v>#DIV/0!</v>
      </c>
      <c r="W15" t="e">
        <f t="shared" si="10"/>
        <v>#DIV/0!</v>
      </c>
      <c r="X15" s="69" t="e">
        <f t="shared" si="11"/>
        <v>#DIV/0!</v>
      </c>
      <c r="Y15" t="e">
        <f t="shared" si="12"/>
        <v>#DIV/0!</v>
      </c>
      <c r="Z15" s="69" t="e">
        <f t="shared" si="13"/>
        <v>#DIV/0!</v>
      </c>
      <c r="AA15" t="e">
        <f t="shared" si="14"/>
        <v>#DIV/0!</v>
      </c>
      <c r="AB15" s="8" t="e">
        <f t="shared" si="0"/>
        <v>#DIV/0!</v>
      </c>
      <c r="AC15" t="e">
        <f t="shared" si="1"/>
        <v>#DIV/0!</v>
      </c>
    </row>
    <row r="16" spans="1:29" ht="15" thickBot="1" x14ac:dyDescent="0.35">
      <c r="B16" s="18" t="s">
        <v>131</v>
      </c>
      <c r="C16" s="6" t="s">
        <v>132</v>
      </c>
      <c r="D16" s="15" t="e">
        <f t="shared" si="2"/>
        <v>#DIV/0!</v>
      </c>
      <c r="E16" s="26"/>
      <c r="F16" s="15" t="e">
        <f t="shared" si="3"/>
        <v>#DIV/0!</v>
      </c>
      <c r="G16" s="26" t="e">
        <f t="shared" si="4"/>
        <v>#DIV/0!</v>
      </c>
      <c r="H16" s="15" t="e">
        <f t="shared" si="5"/>
        <v>#DIV/0!</v>
      </c>
      <c r="I16" s="26" t="e">
        <f t="shared" si="6"/>
        <v>#DIV/0!</v>
      </c>
      <c r="J16" s="15" t="e">
        <f t="shared" si="7"/>
        <v>#DIV/0!</v>
      </c>
      <c r="K16" s="26" t="e">
        <f t="shared" si="8"/>
        <v>#DIV/0!</v>
      </c>
      <c r="L16" s="3">
        <v>379757</v>
      </c>
      <c r="M16" s="4">
        <v>2E-3</v>
      </c>
      <c r="P16" s="21" t="s">
        <v>125</v>
      </c>
      <c r="Q16" s="35" t="s">
        <v>126</v>
      </c>
      <c r="R16" s="35"/>
      <c r="S16" s="35"/>
      <c r="T16" s="35"/>
      <c r="U16" s="34"/>
      <c r="V16" s="69" t="e">
        <f t="shared" si="9"/>
        <v>#DIV/0!</v>
      </c>
      <c r="W16" t="e">
        <f t="shared" si="10"/>
        <v>#DIV/0!</v>
      </c>
      <c r="X16" s="69" t="e">
        <f t="shared" si="11"/>
        <v>#DIV/0!</v>
      </c>
      <c r="Y16" t="e">
        <f t="shared" si="12"/>
        <v>#DIV/0!</v>
      </c>
      <c r="Z16" s="69" t="e">
        <f t="shared" si="13"/>
        <v>#DIV/0!</v>
      </c>
      <c r="AA16" t="e">
        <f t="shared" si="14"/>
        <v>#DIV/0!</v>
      </c>
      <c r="AB16" s="8" t="e">
        <f t="shared" si="0"/>
        <v>#DIV/0!</v>
      </c>
      <c r="AC16" t="e">
        <f t="shared" si="1"/>
        <v>#DIV/0!</v>
      </c>
    </row>
    <row r="17" spans="2:29" ht="28.2" thickBot="1" x14ac:dyDescent="0.35">
      <c r="B17" s="18" t="s">
        <v>135</v>
      </c>
      <c r="C17" s="6" t="s">
        <v>136</v>
      </c>
      <c r="D17" s="15" t="e">
        <f t="shared" si="2"/>
        <v>#DIV/0!</v>
      </c>
      <c r="E17" s="26"/>
      <c r="F17" s="15" t="e">
        <f t="shared" si="3"/>
        <v>#DIV/0!</v>
      </c>
      <c r="G17" s="26" t="e">
        <f t="shared" si="4"/>
        <v>#DIV/0!</v>
      </c>
      <c r="H17" s="15" t="e">
        <f t="shared" si="5"/>
        <v>#DIV/0!</v>
      </c>
      <c r="I17" s="26" t="e">
        <f t="shared" si="6"/>
        <v>#DIV/0!</v>
      </c>
      <c r="J17" s="15" t="e">
        <f t="shared" si="7"/>
        <v>#DIV/0!</v>
      </c>
      <c r="K17" s="26" t="e">
        <f t="shared" si="8"/>
        <v>#DIV/0!</v>
      </c>
      <c r="L17" s="3">
        <v>330730</v>
      </c>
      <c r="M17" s="4">
        <v>-1.2E-2</v>
      </c>
      <c r="P17" s="21" t="s">
        <v>155</v>
      </c>
      <c r="Q17" s="35" t="s">
        <v>156</v>
      </c>
      <c r="R17" s="35"/>
      <c r="S17" s="35"/>
      <c r="T17" s="35"/>
      <c r="U17" s="34"/>
      <c r="V17" s="69" t="e">
        <f t="shared" si="9"/>
        <v>#DIV/0!</v>
      </c>
      <c r="W17" t="e">
        <f t="shared" si="10"/>
        <v>#DIV/0!</v>
      </c>
      <c r="X17" s="69" t="e">
        <f t="shared" si="11"/>
        <v>#DIV/0!</v>
      </c>
      <c r="Y17" t="e">
        <f t="shared" si="12"/>
        <v>#DIV/0!</v>
      </c>
      <c r="Z17" s="69" t="e">
        <f t="shared" si="13"/>
        <v>#DIV/0!</v>
      </c>
      <c r="AA17" t="e">
        <f t="shared" si="14"/>
        <v>#DIV/0!</v>
      </c>
      <c r="AB17" s="8" t="e">
        <f t="shared" si="0"/>
        <v>#DIV/0!</v>
      </c>
      <c r="AC17" t="e">
        <f t="shared" si="1"/>
        <v>#DIV/0!</v>
      </c>
    </row>
    <row r="18" spans="2:29" ht="15" thickBot="1" x14ac:dyDescent="0.35">
      <c r="B18" s="18" t="s">
        <v>139</v>
      </c>
      <c r="C18" s="6" t="s">
        <v>140</v>
      </c>
      <c r="D18" s="15" t="e">
        <f t="shared" si="2"/>
        <v>#DIV/0!</v>
      </c>
      <c r="E18" s="26"/>
      <c r="F18" s="15" t="e">
        <f t="shared" si="3"/>
        <v>#DIV/0!</v>
      </c>
      <c r="G18" s="26" t="e">
        <f t="shared" si="4"/>
        <v>#DIV/0!</v>
      </c>
      <c r="H18" s="15" t="e">
        <f t="shared" si="5"/>
        <v>#DIV/0!</v>
      </c>
      <c r="I18" s="26" t="e">
        <f t="shared" si="6"/>
        <v>#DIV/0!</v>
      </c>
      <c r="J18" s="15" t="e">
        <f t="shared" si="7"/>
        <v>#DIV/0!</v>
      </c>
      <c r="K18" s="26" t="e">
        <f t="shared" si="8"/>
        <v>#DIV/0!</v>
      </c>
      <c r="L18" s="3">
        <v>289991</v>
      </c>
      <c r="M18" s="4">
        <v>-3.6999999999999998E-2</v>
      </c>
      <c r="P18" s="21" t="s">
        <v>163</v>
      </c>
      <c r="Q18" s="35" t="s">
        <v>164</v>
      </c>
      <c r="R18" s="35"/>
      <c r="S18" s="35"/>
      <c r="T18" s="35"/>
      <c r="U18" s="34"/>
      <c r="V18" s="69" t="e">
        <f t="shared" si="9"/>
        <v>#DIV/0!</v>
      </c>
      <c r="W18" t="e">
        <f t="shared" si="10"/>
        <v>#DIV/0!</v>
      </c>
      <c r="X18" s="69" t="e">
        <f t="shared" si="11"/>
        <v>#DIV/0!</v>
      </c>
      <c r="Y18" t="e">
        <f t="shared" si="12"/>
        <v>#DIV/0!</v>
      </c>
      <c r="Z18" s="69" t="e">
        <f t="shared" si="13"/>
        <v>#DIV/0!</v>
      </c>
      <c r="AA18" t="e">
        <f t="shared" si="14"/>
        <v>#DIV/0!</v>
      </c>
      <c r="AB18" s="8" t="e">
        <f t="shared" si="0"/>
        <v>#DIV/0!</v>
      </c>
      <c r="AC18" t="e">
        <f t="shared" si="1"/>
        <v>#DIV/0!</v>
      </c>
    </row>
    <row r="19" spans="2:29" ht="15" thickBot="1" x14ac:dyDescent="0.35">
      <c r="B19" s="18" t="s">
        <v>137</v>
      </c>
      <c r="C19" s="6" t="s">
        <v>138</v>
      </c>
      <c r="D19" s="15" t="e">
        <f t="shared" si="2"/>
        <v>#DIV/0!</v>
      </c>
      <c r="E19" s="26"/>
      <c r="F19" s="15" t="e">
        <f t="shared" si="3"/>
        <v>#DIV/0!</v>
      </c>
      <c r="G19" s="26" t="e">
        <f t="shared" si="4"/>
        <v>#DIV/0!</v>
      </c>
      <c r="H19" s="15" t="e">
        <f t="shared" si="5"/>
        <v>#DIV/0!</v>
      </c>
      <c r="I19" s="26" t="e">
        <f t="shared" si="6"/>
        <v>#DIV/0!</v>
      </c>
      <c r="J19" s="15" t="e">
        <f t="shared" si="7"/>
        <v>#DIV/0!</v>
      </c>
      <c r="K19" s="26" t="e">
        <f t="shared" si="8"/>
        <v>#DIV/0!</v>
      </c>
      <c r="L19" s="3">
        <v>234398</v>
      </c>
      <c r="M19" s="4">
        <v>-2.8000000000000001E-2</v>
      </c>
      <c r="P19" s="21" t="s">
        <v>159</v>
      </c>
      <c r="Q19" s="35" t="s">
        <v>160</v>
      </c>
      <c r="R19" s="35"/>
      <c r="S19" s="35"/>
      <c r="T19" s="35"/>
      <c r="U19" s="34"/>
      <c r="V19" s="69" t="e">
        <f t="shared" si="9"/>
        <v>#DIV/0!</v>
      </c>
      <c r="W19" t="e">
        <f t="shared" si="10"/>
        <v>#DIV/0!</v>
      </c>
      <c r="X19" s="69" t="e">
        <f t="shared" si="11"/>
        <v>#DIV/0!</v>
      </c>
      <c r="Y19" t="e">
        <f t="shared" si="12"/>
        <v>#DIV/0!</v>
      </c>
      <c r="Z19" s="69" t="e">
        <f t="shared" si="13"/>
        <v>#DIV/0!</v>
      </c>
      <c r="AA19" t="e">
        <f t="shared" si="14"/>
        <v>#DIV/0!</v>
      </c>
      <c r="AB19" s="8" t="e">
        <f t="shared" si="0"/>
        <v>#DIV/0!</v>
      </c>
      <c r="AC19" t="e">
        <f t="shared" si="1"/>
        <v>#DIV/0!</v>
      </c>
    </row>
    <row r="20" spans="2:29" ht="28.2" thickBot="1" x14ac:dyDescent="0.35">
      <c r="B20" s="18" t="s">
        <v>141</v>
      </c>
      <c r="C20" s="6" t="s">
        <v>142</v>
      </c>
      <c r="D20" s="15" t="e">
        <f t="shared" si="2"/>
        <v>#DIV/0!</v>
      </c>
      <c r="E20" s="26"/>
      <c r="F20" s="15" t="e">
        <f t="shared" si="3"/>
        <v>#DIV/0!</v>
      </c>
      <c r="G20" s="26" t="e">
        <f t="shared" si="4"/>
        <v>#DIV/0!</v>
      </c>
      <c r="H20" s="15" t="e">
        <f t="shared" si="5"/>
        <v>#DIV/0!</v>
      </c>
      <c r="I20" s="26" t="e">
        <f t="shared" si="6"/>
        <v>#DIV/0!</v>
      </c>
      <c r="J20" s="15" t="e">
        <f t="shared" si="7"/>
        <v>#DIV/0!</v>
      </c>
      <c r="K20" s="26" t="e">
        <f t="shared" si="8"/>
        <v>#DIV/0!</v>
      </c>
      <c r="L20" s="3">
        <v>230876</v>
      </c>
      <c r="M20" s="4">
        <v>8.9999999999999993E-3</v>
      </c>
      <c r="P20" s="21" t="s">
        <v>175</v>
      </c>
      <c r="Q20" s="35" t="s">
        <v>176</v>
      </c>
      <c r="R20" s="35"/>
      <c r="S20" s="35"/>
      <c r="T20" s="35"/>
      <c r="U20" s="34"/>
      <c r="V20" s="69" t="e">
        <f t="shared" si="9"/>
        <v>#DIV/0!</v>
      </c>
      <c r="W20" t="e">
        <f t="shared" si="10"/>
        <v>#DIV/0!</v>
      </c>
      <c r="X20" s="69" t="e">
        <f t="shared" si="11"/>
        <v>#DIV/0!</v>
      </c>
      <c r="Y20" t="e">
        <f t="shared" si="12"/>
        <v>#DIV/0!</v>
      </c>
      <c r="Z20" s="69" t="e">
        <f t="shared" si="13"/>
        <v>#DIV/0!</v>
      </c>
      <c r="AA20" t="e">
        <f t="shared" si="14"/>
        <v>#DIV/0!</v>
      </c>
      <c r="AB20" s="8" t="e">
        <f t="shared" si="0"/>
        <v>#DIV/0!</v>
      </c>
      <c r="AC20" t="e">
        <f t="shared" si="1"/>
        <v>#DIV/0!</v>
      </c>
    </row>
    <row r="21" spans="2:29" ht="28.2" thickBot="1" x14ac:dyDescent="0.35">
      <c r="B21" s="18" t="s">
        <v>143</v>
      </c>
      <c r="C21" s="6" t="s">
        <v>144</v>
      </c>
      <c r="D21" s="15" t="e">
        <f t="shared" si="2"/>
        <v>#DIV/0!</v>
      </c>
      <c r="E21" s="26"/>
      <c r="F21" s="15" t="e">
        <f t="shared" si="3"/>
        <v>#DIV/0!</v>
      </c>
      <c r="G21" s="26" t="e">
        <f t="shared" si="4"/>
        <v>#DIV/0!</v>
      </c>
      <c r="H21" s="15" t="e">
        <f t="shared" si="5"/>
        <v>#DIV/0!</v>
      </c>
      <c r="I21" s="26" t="e">
        <f t="shared" si="6"/>
        <v>#DIV/0!</v>
      </c>
      <c r="J21" s="15" t="e">
        <f t="shared" si="7"/>
        <v>#DIV/0!</v>
      </c>
      <c r="K21" s="26" t="e">
        <f t="shared" si="8"/>
        <v>#DIV/0!</v>
      </c>
      <c r="L21" s="3">
        <v>145984</v>
      </c>
      <c r="M21" s="4">
        <v>-1.4E-2</v>
      </c>
      <c r="P21" s="21" t="s">
        <v>147</v>
      </c>
      <c r="Q21" s="35" t="s">
        <v>148</v>
      </c>
      <c r="R21" s="35"/>
      <c r="S21" s="35"/>
      <c r="T21" s="35"/>
      <c r="U21" s="34"/>
      <c r="V21" s="69" t="e">
        <f t="shared" si="9"/>
        <v>#DIV/0!</v>
      </c>
      <c r="W21" t="e">
        <f t="shared" si="10"/>
        <v>#DIV/0!</v>
      </c>
      <c r="X21" s="69" t="e">
        <f t="shared" si="11"/>
        <v>#DIV/0!</v>
      </c>
      <c r="Y21" t="e">
        <f t="shared" si="12"/>
        <v>#DIV/0!</v>
      </c>
      <c r="Z21" s="69" t="e">
        <f t="shared" si="13"/>
        <v>#DIV/0!</v>
      </c>
      <c r="AA21" t="e">
        <f t="shared" si="14"/>
        <v>#DIV/0!</v>
      </c>
      <c r="AB21" s="8" t="e">
        <f t="shared" si="0"/>
        <v>#DIV/0!</v>
      </c>
      <c r="AC21" t="e">
        <f t="shared" si="1"/>
        <v>#DIV/0!</v>
      </c>
    </row>
    <row r="22" spans="2:29" ht="15" thickBot="1" x14ac:dyDescent="0.35">
      <c r="B22" s="18" t="s">
        <v>145</v>
      </c>
      <c r="C22" s="6" t="s">
        <v>146</v>
      </c>
      <c r="D22" s="15" t="e">
        <f t="shared" si="2"/>
        <v>#DIV/0!</v>
      </c>
      <c r="E22" s="26"/>
      <c r="F22" s="15" t="e">
        <f t="shared" si="3"/>
        <v>#DIV/0!</v>
      </c>
      <c r="G22" s="26" t="e">
        <f t="shared" si="4"/>
        <v>#DIV/0!</v>
      </c>
      <c r="H22" s="15" t="e">
        <f t="shared" si="5"/>
        <v>#DIV/0!</v>
      </c>
      <c r="I22" s="26" t="e">
        <f t="shared" si="6"/>
        <v>#DIV/0!</v>
      </c>
      <c r="J22" s="15" t="e">
        <f t="shared" si="7"/>
        <v>#DIV/0!</v>
      </c>
      <c r="K22" s="26" t="e">
        <f t="shared" si="8"/>
        <v>#DIV/0!</v>
      </c>
      <c r="L22" s="3">
        <v>144322</v>
      </c>
      <c r="M22" s="4">
        <v>-2.5999999999999999E-2</v>
      </c>
      <c r="P22" s="21" t="s">
        <v>119</v>
      </c>
      <c r="Q22" s="35" t="s">
        <v>120</v>
      </c>
      <c r="R22" s="35"/>
      <c r="S22" s="35"/>
      <c r="T22" s="35"/>
      <c r="U22" s="34"/>
      <c r="V22" s="69" t="e">
        <f t="shared" si="9"/>
        <v>#DIV/0!</v>
      </c>
      <c r="W22" t="e">
        <f t="shared" si="10"/>
        <v>#DIV/0!</v>
      </c>
      <c r="X22" s="69" t="e">
        <f t="shared" si="11"/>
        <v>#DIV/0!</v>
      </c>
      <c r="Y22" t="e">
        <f t="shared" si="12"/>
        <v>#DIV/0!</v>
      </c>
      <c r="Z22" s="69" t="e">
        <f t="shared" si="13"/>
        <v>#DIV/0!</v>
      </c>
      <c r="AA22" t="e">
        <f t="shared" si="14"/>
        <v>#DIV/0!</v>
      </c>
      <c r="AB22" s="8" t="e">
        <f t="shared" si="0"/>
        <v>#DIV/0!</v>
      </c>
      <c r="AC22" t="e">
        <f t="shared" si="1"/>
        <v>#DIV/0!</v>
      </c>
    </row>
    <row r="23" spans="2:29" ht="28.2" thickBot="1" x14ac:dyDescent="0.35">
      <c r="B23" s="18" t="s">
        <v>147</v>
      </c>
      <c r="C23" s="6" t="s">
        <v>148</v>
      </c>
      <c r="D23" s="15" t="e">
        <f t="shared" si="2"/>
        <v>#DIV/0!</v>
      </c>
      <c r="E23" s="26"/>
      <c r="F23" s="15" t="e">
        <f t="shared" si="3"/>
        <v>#DIV/0!</v>
      </c>
      <c r="G23" s="26" t="e">
        <f t="shared" si="4"/>
        <v>#DIV/0!</v>
      </c>
      <c r="H23" s="15" t="e">
        <f t="shared" si="5"/>
        <v>#DIV/0!</v>
      </c>
      <c r="I23" s="26" t="e">
        <f t="shared" si="6"/>
        <v>#DIV/0!</v>
      </c>
      <c r="J23" s="15" t="e">
        <f t="shared" si="7"/>
        <v>#DIV/0!</v>
      </c>
      <c r="K23" s="26" t="e">
        <f t="shared" si="8"/>
        <v>#DIV/0!</v>
      </c>
      <c r="L23" s="3">
        <v>147421</v>
      </c>
      <c r="M23" s="4">
        <v>-2.9000000000000001E-2</v>
      </c>
      <c r="P23" s="21" t="s">
        <v>210</v>
      </c>
      <c r="Q23" s="35" t="s">
        <v>211</v>
      </c>
      <c r="R23" s="35"/>
      <c r="S23" s="35"/>
      <c r="T23" s="35"/>
      <c r="U23" s="34"/>
      <c r="V23" s="69" t="e">
        <f t="shared" si="9"/>
        <v>#DIV/0!</v>
      </c>
      <c r="W23" t="e">
        <f t="shared" si="10"/>
        <v>#DIV/0!</v>
      </c>
      <c r="X23" s="69" t="e">
        <f t="shared" si="11"/>
        <v>#DIV/0!</v>
      </c>
      <c r="Y23" t="e">
        <f t="shared" si="12"/>
        <v>#DIV/0!</v>
      </c>
      <c r="Z23" s="69" t="e">
        <f t="shared" si="13"/>
        <v>#DIV/0!</v>
      </c>
      <c r="AA23" t="e">
        <f t="shared" si="14"/>
        <v>#DIV/0!</v>
      </c>
      <c r="AB23" s="8" t="e">
        <f t="shared" si="0"/>
        <v>#DIV/0!</v>
      </c>
      <c r="AC23" t="e">
        <f t="shared" si="1"/>
        <v>#DIV/0!</v>
      </c>
    </row>
    <row r="24" spans="2:29" ht="28.2" thickBot="1" x14ac:dyDescent="0.35">
      <c r="B24" s="18" t="s">
        <v>155</v>
      </c>
      <c r="C24" s="6" t="s">
        <v>156</v>
      </c>
      <c r="D24" s="15" t="e">
        <f t="shared" si="2"/>
        <v>#DIV/0!</v>
      </c>
      <c r="E24" s="26"/>
      <c r="F24" s="15" t="e">
        <f t="shared" si="3"/>
        <v>#DIV/0!</v>
      </c>
      <c r="G24" s="26" t="e">
        <f t="shared" si="4"/>
        <v>#DIV/0!</v>
      </c>
      <c r="H24" s="15" t="e">
        <f t="shared" si="5"/>
        <v>#DIV/0!</v>
      </c>
      <c r="I24" s="26" t="e">
        <f t="shared" si="6"/>
        <v>#DIV/0!</v>
      </c>
      <c r="J24" s="15" t="e">
        <f t="shared" si="7"/>
        <v>#DIV/0!</v>
      </c>
      <c r="K24" s="26" t="e">
        <f t="shared" si="8"/>
        <v>#DIV/0!</v>
      </c>
      <c r="L24" s="3">
        <v>105170</v>
      </c>
      <c r="M24" s="4">
        <v>-0.14799999999999999</v>
      </c>
      <c r="P24" s="21" t="s">
        <v>123</v>
      </c>
      <c r="Q24" s="35" t="s">
        <v>124</v>
      </c>
      <c r="R24" s="35"/>
      <c r="S24" s="35"/>
      <c r="T24" s="35"/>
      <c r="U24" s="34"/>
      <c r="V24" s="69" t="e">
        <f t="shared" si="9"/>
        <v>#DIV/0!</v>
      </c>
      <c r="W24" t="e">
        <f t="shared" si="10"/>
        <v>#DIV/0!</v>
      </c>
      <c r="X24" s="69" t="e">
        <f t="shared" si="11"/>
        <v>#DIV/0!</v>
      </c>
      <c r="Y24" t="e">
        <f t="shared" si="12"/>
        <v>#DIV/0!</v>
      </c>
      <c r="Z24" s="69" t="e">
        <f t="shared" si="13"/>
        <v>#DIV/0!</v>
      </c>
      <c r="AA24" t="e">
        <f t="shared" si="14"/>
        <v>#DIV/0!</v>
      </c>
      <c r="AB24" s="8" t="e">
        <f t="shared" si="0"/>
        <v>#DIV/0!</v>
      </c>
      <c r="AC24" t="e">
        <f t="shared" si="1"/>
        <v>#DIV/0!</v>
      </c>
    </row>
    <row r="25" spans="2:29" ht="28.2" thickBot="1" x14ac:dyDescent="0.35">
      <c r="B25" s="18" t="s">
        <v>149</v>
      </c>
      <c r="C25" s="6" t="s">
        <v>150</v>
      </c>
      <c r="D25" s="15" t="e">
        <f t="shared" si="2"/>
        <v>#DIV/0!</v>
      </c>
      <c r="E25" s="26"/>
      <c r="F25" s="15" t="e">
        <f t="shared" si="3"/>
        <v>#DIV/0!</v>
      </c>
      <c r="G25" s="26" t="e">
        <f t="shared" si="4"/>
        <v>#DIV/0!</v>
      </c>
      <c r="H25" s="15" t="e">
        <f t="shared" si="5"/>
        <v>#DIV/0!</v>
      </c>
      <c r="I25" s="26" t="e">
        <f t="shared" si="6"/>
        <v>#DIV/0!</v>
      </c>
      <c r="J25" s="15" t="e">
        <f t="shared" si="7"/>
        <v>#DIV/0!</v>
      </c>
      <c r="K25" s="26" t="e">
        <f t="shared" si="8"/>
        <v>#DIV/0!</v>
      </c>
      <c r="L25" s="3">
        <v>101117</v>
      </c>
      <c r="M25" s="4">
        <v>-5.1999999999999998E-2</v>
      </c>
      <c r="P25" s="21" t="s">
        <v>151</v>
      </c>
      <c r="Q25" s="35" t="s">
        <v>152</v>
      </c>
      <c r="R25" s="35"/>
      <c r="S25" s="35"/>
      <c r="T25" s="35"/>
      <c r="U25" s="34"/>
      <c r="V25" s="69" t="e">
        <f t="shared" si="9"/>
        <v>#DIV/0!</v>
      </c>
      <c r="W25" t="e">
        <f t="shared" si="10"/>
        <v>#DIV/0!</v>
      </c>
      <c r="X25" s="69" t="e">
        <f t="shared" si="11"/>
        <v>#DIV/0!</v>
      </c>
      <c r="Y25" t="e">
        <f t="shared" si="12"/>
        <v>#DIV/0!</v>
      </c>
      <c r="Z25" s="69" t="e">
        <f t="shared" si="13"/>
        <v>#DIV/0!</v>
      </c>
      <c r="AA25" t="e">
        <f t="shared" si="14"/>
        <v>#DIV/0!</v>
      </c>
      <c r="AB25" s="8" t="e">
        <f t="shared" si="0"/>
        <v>#DIV/0!</v>
      </c>
      <c r="AC25" t="e">
        <f t="shared" si="1"/>
        <v>#DIV/0!</v>
      </c>
    </row>
    <row r="26" spans="2:29" ht="28.2" thickBot="1" x14ac:dyDescent="0.35">
      <c r="B26" s="18" t="s">
        <v>153</v>
      </c>
      <c r="C26" s="6" t="s">
        <v>154</v>
      </c>
      <c r="D26" s="15" t="e">
        <f t="shared" si="2"/>
        <v>#DIV/0!</v>
      </c>
      <c r="E26" s="26"/>
      <c r="F26" s="15" t="e">
        <f t="shared" si="3"/>
        <v>#DIV/0!</v>
      </c>
      <c r="G26" s="26" t="e">
        <f t="shared" si="4"/>
        <v>#DIV/0!</v>
      </c>
      <c r="H26" s="15" t="e">
        <f t="shared" si="5"/>
        <v>#DIV/0!</v>
      </c>
      <c r="I26" s="26" t="e">
        <f t="shared" si="6"/>
        <v>#DIV/0!</v>
      </c>
      <c r="J26" s="15" t="e">
        <f t="shared" si="7"/>
        <v>#DIV/0!</v>
      </c>
      <c r="K26" s="26" t="e">
        <f t="shared" si="8"/>
        <v>#DIV/0!</v>
      </c>
      <c r="L26" s="3">
        <v>89730</v>
      </c>
      <c r="M26" s="4">
        <v>1.9E-2</v>
      </c>
      <c r="P26" s="21" t="s">
        <v>212</v>
      </c>
      <c r="Q26" s="35" t="s">
        <v>213</v>
      </c>
      <c r="R26" s="35"/>
      <c r="S26" s="35"/>
      <c r="T26" s="35"/>
      <c r="U26" s="34"/>
      <c r="V26" s="69" t="e">
        <f t="shared" si="9"/>
        <v>#DIV/0!</v>
      </c>
      <c r="W26" t="e">
        <f t="shared" si="10"/>
        <v>#DIV/0!</v>
      </c>
      <c r="X26" s="69" t="e">
        <f t="shared" si="11"/>
        <v>#DIV/0!</v>
      </c>
      <c r="Y26" t="e">
        <f t="shared" si="12"/>
        <v>#DIV/0!</v>
      </c>
      <c r="Z26" s="69" t="e">
        <f t="shared" si="13"/>
        <v>#DIV/0!</v>
      </c>
      <c r="AA26" t="e">
        <f t="shared" si="14"/>
        <v>#DIV/0!</v>
      </c>
      <c r="AB26" s="8" t="e">
        <f t="shared" si="0"/>
        <v>#DIV/0!</v>
      </c>
      <c r="AC26" t="e">
        <f t="shared" si="1"/>
        <v>#DIV/0!</v>
      </c>
    </row>
    <row r="27" spans="2:29" ht="15" thickBot="1" x14ac:dyDescent="0.35">
      <c r="B27" s="18" t="s">
        <v>151</v>
      </c>
      <c r="C27" s="6" t="s">
        <v>152</v>
      </c>
      <c r="D27" s="15" t="e">
        <f t="shared" si="2"/>
        <v>#DIV/0!</v>
      </c>
      <c r="E27" s="26"/>
      <c r="F27" s="15" t="e">
        <f t="shared" si="3"/>
        <v>#DIV/0!</v>
      </c>
      <c r="G27" s="26" t="e">
        <f t="shared" si="4"/>
        <v>#DIV/0!</v>
      </c>
      <c r="H27" s="15" t="e">
        <f t="shared" si="5"/>
        <v>#DIV/0!</v>
      </c>
      <c r="I27" s="26" t="e">
        <f t="shared" si="6"/>
        <v>#DIV/0!</v>
      </c>
      <c r="J27" s="15" t="e">
        <f t="shared" si="7"/>
        <v>#DIV/0!</v>
      </c>
      <c r="K27" s="26" t="e">
        <f t="shared" si="8"/>
        <v>#DIV/0!</v>
      </c>
      <c r="L27" s="3">
        <v>86954</v>
      </c>
      <c r="M27" s="4">
        <v>-3.0000000000000001E-3</v>
      </c>
      <c r="P27" s="21" t="s">
        <v>179</v>
      </c>
      <c r="Q27" s="35" t="s">
        <v>180</v>
      </c>
      <c r="R27" s="35"/>
      <c r="S27" s="35"/>
      <c r="T27" s="35"/>
      <c r="U27" s="34"/>
      <c r="V27" s="69" t="e">
        <f t="shared" si="9"/>
        <v>#DIV/0!</v>
      </c>
      <c r="W27" t="e">
        <f t="shared" si="10"/>
        <v>#DIV/0!</v>
      </c>
      <c r="X27" s="69" t="e">
        <f t="shared" si="11"/>
        <v>#DIV/0!</v>
      </c>
      <c r="Y27" t="e">
        <f t="shared" si="12"/>
        <v>#DIV/0!</v>
      </c>
      <c r="Z27" s="69" t="e">
        <f t="shared" si="13"/>
        <v>#DIV/0!</v>
      </c>
      <c r="AA27" t="e">
        <f t="shared" si="14"/>
        <v>#DIV/0!</v>
      </c>
      <c r="AB27" s="8" t="e">
        <f t="shared" si="0"/>
        <v>#DIV/0!</v>
      </c>
      <c r="AC27" t="e">
        <f t="shared" si="1"/>
        <v>#DIV/0!</v>
      </c>
    </row>
    <row r="28" spans="2:29" ht="15" thickBot="1" x14ac:dyDescent="0.35">
      <c r="B28" s="18" t="s">
        <v>157</v>
      </c>
      <c r="C28" s="6" t="s">
        <v>158</v>
      </c>
      <c r="D28" s="15" t="e">
        <f t="shared" si="2"/>
        <v>#DIV/0!</v>
      </c>
      <c r="E28" s="26"/>
      <c r="F28" s="15" t="e">
        <f t="shared" si="3"/>
        <v>#DIV/0!</v>
      </c>
      <c r="G28" s="26" t="e">
        <f t="shared" si="4"/>
        <v>#DIV/0!</v>
      </c>
      <c r="H28" s="15" t="e">
        <f t="shared" si="5"/>
        <v>#DIV/0!</v>
      </c>
      <c r="I28" s="26" t="e">
        <f t="shared" si="6"/>
        <v>#DIV/0!</v>
      </c>
      <c r="J28" s="15" t="e">
        <f t="shared" si="7"/>
        <v>#DIV/0!</v>
      </c>
      <c r="K28" s="26" t="e">
        <f t="shared" si="8"/>
        <v>#DIV/0!</v>
      </c>
      <c r="L28" s="3">
        <v>86626</v>
      </c>
      <c r="M28" s="4">
        <v>-2.3E-2</v>
      </c>
      <c r="P28" s="21" t="s">
        <v>137</v>
      </c>
      <c r="Q28" s="35" t="s">
        <v>138</v>
      </c>
      <c r="R28" s="35"/>
      <c r="S28" s="35"/>
      <c r="T28" s="35"/>
      <c r="U28" s="34"/>
      <c r="V28" s="69" t="e">
        <f t="shared" si="9"/>
        <v>#DIV/0!</v>
      </c>
      <c r="W28" t="e">
        <f t="shared" si="10"/>
        <v>#DIV/0!</v>
      </c>
      <c r="X28" s="69" t="e">
        <f t="shared" si="11"/>
        <v>#DIV/0!</v>
      </c>
      <c r="Y28" t="e">
        <f t="shared" si="12"/>
        <v>#DIV/0!</v>
      </c>
      <c r="Z28" s="69" t="e">
        <f t="shared" si="13"/>
        <v>#DIV/0!</v>
      </c>
      <c r="AA28" t="e">
        <f t="shared" si="14"/>
        <v>#DIV/0!</v>
      </c>
      <c r="AB28" s="8" t="e">
        <f t="shared" si="0"/>
        <v>#DIV/0!</v>
      </c>
      <c r="AC28" t="e">
        <f t="shared" si="1"/>
        <v>#DIV/0!</v>
      </c>
    </row>
    <row r="29" spans="2:29" ht="28.2" thickBot="1" x14ac:dyDescent="0.35">
      <c r="B29" s="18" t="s">
        <v>159</v>
      </c>
      <c r="C29" s="6" t="s">
        <v>160</v>
      </c>
      <c r="D29" s="15" t="e">
        <f t="shared" si="2"/>
        <v>#DIV/0!</v>
      </c>
      <c r="E29" s="26"/>
      <c r="F29" s="15" t="e">
        <f t="shared" si="3"/>
        <v>#DIV/0!</v>
      </c>
      <c r="G29" s="26" t="e">
        <f t="shared" si="4"/>
        <v>#DIV/0!</v>
      </c>
      <c r="H29" s="15" t="e">
        <f t="shared" si="5"/>
        <v>#DIV/0!</v>
      </c>
      <c r="I29" s="26" t="e">
        <f t="shared" si="6"/>
        <v>#DIV/0!</v>
      </c>
      <c r="J29" s="15" t="e">
        <f t="shared" si="7"/>
        <v>#DIV/0!</v>
      </c>
      <c r="K29" s="26" t="e">
        <f t="shared" si="8"/>
        <v>#DIV/0!</v>
      </c>
      <c r="L29" s="3">
        <v>77744</v>
      </c>
      <c r="M29" s="4">
        <v>3.6999999999999998E-2</v>
      </c>
      <c r="P29" s="21" t="s">
        <v>141</v>
      </c>
      <c r="Q29" s="35" t="s">
        <v>142</v>
      </c>
      <c r="R29" s="35"/>
      <c r="S29" s="35"/>
      <c r="T29" s="35"/>
      <c r="U29" s="34"/>
      <c r="V29" s="69" t="e">
        <f t="shared" si="9"/>
        <v>#DIV/0!</v>
      </c>
      <c r="W29" t="e">
        <f t="shared" si="10"/>
        <v>#DIV/0!</v>
      </c>
      <c r="X29" s="69" t="e">
        <f t="shared" si="11"/>
        <v>#DIV/0!</v>
      </c>
      <c r="Y29" t="e">
        <f t="shared" si="12"/>
        <v>#DIV/0!</v>
      </c>
      <c r="Z29" s="69" t="e">
        <f t="shared" si="13"/>
        <v>#DIV/0!</v>
      </c>
      <c r="AA29" t="e">
        <f t="shared" si="14"/>
        <v>#DIV/0!</v>
      </c>
      <c r="AB29" s="8" t="e">
        <f t="shared" si="0"/>
        <v>#DIV/0!</v>
      </c>
      <c r="AC29" t="e">
        <f t="shared" si="1"/>
        <v>#DIV/0!</v>
      </c>
    </row>
    <row r="30" spans="2:29" ht="28.2" thickBot="1" x14ac:dyDescent="0.35">
      <c r="B30" s="18" t="s">
        <v>163</v>
      </c>
      <c r="C30" s="6" t="s">
        <v>164</v>
      </c>
      <c r="D30" s="15" t="e">
        <f t="shared" si="2"/>
        <v>#DIV/0!</v>
      </c>
      <c r="E30" s="26"/>
      <c r="F30" s="15" t="e">
        <f t="shared" si="3"/>
        <v>#DIV/0!</v>
      </c>
      <c r="G30" s="26" t="e">
        <f t="shared" si="4"/>
        <v>#DIV/0!</v>
      </c>
      <c r="H30" s="15" t="e">
        <f t="shared" si="5"/>
        <v>#DIV/0!</v>
      </c>
      <c r="I30" s="26" t="e">
        <f t="shared" si="6"/>
        <v>#DIV/0!</v>
      </c>
      <c r="J30" s="15" t="e">
        <f t="shared" si="7"/>
        <v>#DIV/0!</v>
      </c>
      <c r="K30" s="26" t="e">
        <f t="shared" si="8"/>
        <v>#DIV/0!</v>
      </c>
      <c r="L30" s="3">
        <v>60869</v>
      </c>
      <c r="M30" s="4">
        <v>-4.4999999999999998E-2</v>
      </c>
      <c r="P30" s="21" t="s">
        <v>191</v>
      </c>
      <c r="Q30" s="35" t="s">
        <v>192</v>
      </c>
      <c r="R30" s="35"/>
      <c r="S30" s="35"/>
      <c r="T30" s="35"/>
      <c r="U30" s="34"/>
      <c r="V30" s="69" t="e">
        <f t="shared" si="9"/>
        <v>#DIV/0!</v>
      </c>
      <c r="W30" t="e">
        <f t="shared" si="10"/>
        <v>#DIV/0!</v>
      </c>
      <c r="X30" s="69" t="e">
        <f t="shared" si="11"/>
        <v>#DIV/0!</v>
      </c>
      <c r="Y30" t="e">
        <f t="shared" si="12"/>
        <v>#DIV/0!</v>
      </c>
      <c r="Z30" s="69" t="e">
        <f t="shared" si="13"/>
        <v>#DIV/0!</v>
      </c>
      <c r="AA30" t="e">
        <f t="shared" si="14"/>
        <v>#DIV/0!</v>
      </c>
      <c r="AB30" s="8" t="e">
        <f t="shared" si="0"/>
        <v>#DIV/0!</v>
      </c>
      <c r="AC30" t="e">
        <f t="shared" si="1"/>
        <v>#DIV/0!</v>
      </c>
    </row>
    <row r="31" spans="2:29" ht="15" thickBot="1" x14ac:dyDescent="0.35">
      <c r="B31" s="18" t="s">
        <v>161</v>
      </c>
      <c r="C31" s="6" t="s">
        <v>162</v>
      </c>
      <c r="D31" s="15" t="e">
        <f t="shared" si="2"/>
        <v>#DIV/0!</v>
      </c>
      <c r="E31" s="26"/>
      <c r="F31" s="15" t="e">
        <f t="shared" si="3"/>
        <v>#DIV/0!</v>
      </c>
      <c r="G31" s="26" t="e">
        <f t="shared" si="4"/>
        <v>#DIV/0!</v>
      </c>
      <c r="H31" s="15" t="e">
        <f t="shared" si="5"/>
        <v>#DIV/0!</v>
      </c>
      <c r="I31" s="26" t="e">
        <f t="shared" si="6"/>
        <v>#DIV/0!</v>
      </c>
      <c r="J31" s="15" t="e">
        <f t="shared" si="7"/>
        <v>#DIV/0!</v>
      </c>
      <c r="K31" s="26" t="e">
        <f t="shared" si="8"/>
        <v>#DIV/0!</v>
      </c>
      <c r="L31" s="3">
        <v>37839</v>
      </c>
      <c r="M31" s="4">
        <v>1.7000000000000001E-2</v>
      </c>
      <c r="P31" s="21" t="s">
        <v>214</v>
      </c>
      <c r="Q31" s="35" t="s">
        <v>215</v>
      </c>
      <c r="R31" s="35"/>
      <c r="S31" s="35"/>
      <c r="T31" s="35"/>
      <c r="U31" s="34"/>
      <c r="V31" s="69" t="e">
        <f t="shared" si="9"/>
        <v>#DIV/0!</v>
      </c>
      <c r="W31" t="e">
        <f t="shared" si="10"/>
        <v>#DIV/0!</v>
      </c>
      <c r="X31" s="69" t="e">
        <f t="shared" si="11"/>
        <v>#DIV/0!</v>
      </c>
      <c r="Y31" t="e">
        <f t="shared" si="12"/>
        <v>#DIV/0!</v>
      </c>
      <c r="Z31" s="69" t="e">
        <f t="shared" si="13"/>
        <v>#DIV/0!</v>
      </c>
      <c r="AA31" t="e">
        <f t="shared" si="14"/>
        <v>#DIV/0!</v>
      </c>
      <c r="AB31" s="8" t="e">
        <f t="shared" si="0"/>
        <v>#DIV/0!</v>
      </c>
      <c r="AC31" t="e">
        <f t="shared" si="1"/>
        <v>#DIV/0!</v>
      </c>
    </row>
    <row r="32" spans="2:29" ht="28.2" thickBot="1" x14ac:dyDescent="0.35">
      <c r="B32" s="18" t="s">
        <v>165</v>
      </c>
      <c r="C32" s="6" t="s">
        <v>166</v>
      </c>
      <c r="D32" s="15" t="e">
        <f t="shared" si="2"/>
        <v>#DIV/0!</v>
      </c>
      <c r="E32" s="26"/>
      <c r="F32" s="15" t="e">
        <f t="shared" si="3"/>
        <v>#DIV/0!</v>
      </c>
      <c r="G32" s="26" t="e">
        <f t="shared" si="4"/>
        <v>#DIV/0!</v>
      </c>
      <c r="H32" s="15" t="e">
        <f t="shared" si="5"/>
        <v>#DIV/0!</v>
      </c>
      <c r="I32" s="26" t="e">
        <f t="shared" si="6"/>
        <v>#DIV/0!</v>
      </c>
      <c r="J32" s="15" t="e">
        <f t="shared" si="7"/>
        <v>#DIV/0!</v>
      </c>
      <c r="K32" s="26" t="e">
        <f t="shared" si="8"/>
        <v>#DIV/0!</v>
      </c>
      <c r="L32" s="3">
        <v>36262</v>
      </c>
      <c r="M32" s="4">
        <v>-3.6999999999999998E-2</v>
      </c>
      <c r="P32" s="21" t="s">
        <v>216</v>
      </c>
      <c r="Q32" s="35" t="s">
        <v>217</v>
      </c>
      <c r="R32" s="35"/>
      <c r="S32" s="35"/>
      <c r="T32" s="35"/>
      <c r="U32" s="34"/>
      <c r="V32" s="69" t="e">
        <f t="shared" si="9"/>
        <v>#DIV/0!</v>
      </c>
      <c r="W32" t="e">
        <f t="shared" si="10"/>
        <v>#DIV/0!</v>
      </c>
      <c r="X32" s="69" t="e">
        <f t="shared" si="11"/>
        <v>#DIV/0!</v>
      </c>
      <c r="Y32" t="e">
        <f t="shared" si="12"/>
        <v>#DIV/0!</v>
      </c>
      <c r="Z32" s="69" t="e">
        <f t="shared" si="13"/>
        <v>#DIV/0!</v>
      </c>
      <c r="AA32" t="e">
        <f t="shared" si="14"/>
        <v>#DIV/0!</v>
      </c>
      <c r="AB32" s="8" t="e">
        <f t="shared" si="0"/>
        <v>#DIV/0!</v>
      </c>
      <c r="AC32" t="e">
        <f t="shared" si="1"/>
        <v>#DIV/0!</v>
      </c>
    </row>
    <row r="33" spans="2:29" ht="15" thickBot="1" x14ac:dyDescent="0.35">
      <c r="B33" s="18" t="s">
        <v>167</v>
      </c>
      <c r="C33" s="6" t="s">
        <v>168</v>
      </c>
      <c r="D33" s="15" t="e">
        <f t="shared" si="2"/>
        <v>#DIV/0!</v>
      </c>
      <c r="E33" s="26"/>
      <c r="F33" s="15" t="e">
        <f t="shared" si="3"/>
        <v>#DIV/0!</v>
      </c>
      <c r="G33" s="26" t="e">
        <f t="shared" si="4"/>
        <v>#DIV/0!</v>
      </c>
      <c r="H33" s="15" t="e">
        <f t="shared" si="5"/>
        <v>#DIV/0!</v>
      </c>
      <c r="I33" s="26" t="e">
        <f t="shared" si="6"/>
        <v>#DIV/0!</v>
      </c>
      <c r="J33" s="15" t="e">
        <f t="shared" si="7"/>
        <v>#DIV/0!</v>
      </c>
      <c r="K33" s="26" t="e">
        <f t="shared" si="8"/>
        <v>#DIV/0!</v>
      </c>
      <c r="L33" s="3">
        <v>25770</v>
      </c>
      <c r="M33" s="4">
        <v>3.0000000000000001E-3</v>
      </c>
      <c r="P33" s="21" t="s">
        <v>218</v>
      </c>
      <c r="Q33" s="35" t="s">
        <v>219</v>
      </c>
      <c r="R33" s="35"/>
      <c r="S33" s="35"/>
      <c r="T33" s="35"/>
      <c r="U33" s="39"/>
      <c r="V33" s="69" t="e">
        <f t="shared" si="9"/>
        <v>#DIV/0!</v>
      </c>
      <c r="W33" t="e">
        <f t="shared" si="10"/>
        <v>#DIV/0!</v>
      </c>
      <c r="X33" s="69" t="e">
        <f t="shared" si="11"/>
        <v>#DIV/0!</v>
      </c>
      <c r="Y33" t="e">
        <f t="shared" si="12"/>
        <v>#DIV/0!</v>
      </c>
      <c r="Z33" s="69" t="e">
        <f t="shared" si="13"/>
        <v>#DIV/0!</v>
      </c>
      <c r="AA33" t="e">
        <f t="shared" si="14"/>
        <v>#DIV/0!</v>
      </c>
      <c r="AB33" s="8" t="e">
        <f t="shared" si="0"/>
        <v>#DIV/0!</v>
      </c>
      <c r="AC33" t="e">
        <f t="shared" si="1"/>
        <v>#DIV/0!</v>
      </c>
    </row>
    <row r="34" spans="2:29" ht="28.2" thickBot="1" x14ac:dyDescent="0.35">
      <c r="B34" s="18" t="s">
        <v>173</v>
      </c>
      <c r="C34" s="6" t="s">
        <v>174</v>
      </c>
      <c r="D34" s="15" t="e">
        <f t="shared" si="2"/>
        <v>#DIV/0!</v>
      </c>
      <c r="E34" s="26"/>
      <c r="F34" s="15" t="e">
        <f t="shared" si="3"/>
        <v>#DIV/0!</v>
      </c>
      <c r="G34" s="26" t="e">
        <f t="shared" si="4"/>
        <v>#DIV/0!</v>
      </c>
      <c r="H34" s="15" t="e">
        <f t="shared" si="5"/>
        <v>#DIV/0!</v>
      </c>
      <c r="I34" s="26" t="e">
        <f t="shared" si="6"/>
        <v>#DIV/0!</v>
      </c>
      <c r="J34" s="15" t="e">
        <f t="shared" si="7"/>
        <v>#DIV/0!</v>
      </c>
      <c r="K34" s="26" t="e">
        <f t="shared" si="8"/>
        <v>#DIV/0!</v>
      </c>
      <c r="L34" s="3">
        <v>30008</v>
      </c>
      <c r="M34" s="4">
        <v>-4.4999999999999998E-2</v>
      </c>
      <c r="P34" s="21" t="s">
        <v>220</v>
      </c>
      <c r="Q34" s="35" t="s">
        <v>221</v>
      </c>
      <c r="R34" s="35"/>
      <c r="S34" s="35"/>
      <c r="T34" s="35"/>
      <c r="U34" s="34"/>
      <c r="V34" s="69" t="e">
        <f t="shared" si="9"/>
        <v>#DIV/0!</v>
      </c>
      <c r="W34" t="e">
        <f t="shared" si="10"/>
        <v>#DIV/0!</v>
      </c>
      <c r="X34" s="69" t="e">
        <f t="shared" si="11"/>
        <v>#DIV/0!</v>
      </c>
      <c r="Y34" t="e">
        <f t="shared" si="12"/>
        <v>#DIV/0!</v>
      </c>
      <c r="Z34" s="69" t="e">
        <f t="shared" si="13"/>
        <v>#DIV/0!</v>
      </c>
      <c r="AA34" t="e">
        <f t="shared" si="14"/>
        <v>#DIV/0!</v>
      </c>
      <c r="AB34" s="8" t="e">
        <f t="shared" si="0"/>
        <v>#DIV/0!</v>
      </c>
      <c r="AC34" t="e">
        <f t="shared" si="1"/>
        <v>#DIV/0!</v>
      </c>
    </row>
    <row r="35" spans="2:29" ht="15" thickBot="1" x14ac:dyDescent="0.35">
      <c r="B35" s="18" t="s">
        <v>171</v>
      </c>
      <c r="C35" s="6" t="s">
        <v>172</v>
      </c>
      <c r="D35" s="15" t="e">
        <f t="shared" si="2"/>
        <v>#DIV/0!</v>
      </c>
      <c r="E35" s="26"/>
      <c r="F35" s="15" t="e">
        <f t="shared" si="3"/>
        <v>#DIV/0!</v>
      </c>
      <c r="G35" s="26" t="e">
        <f t="shared" si="4"/>
        <v>#DIV/0!</v>
      </c>
      <c r="H35" s="15" t="e">
        <f t="shared" si="5"/>
        <v>#DIV/0!</v>
      </c>
      <c r="I35" s="26" t="e">
        <f t="shared" si="6"/>
        <v>#DIV/0!</v>
      </c>
      <c r="J35" s="15" t="e">
        <f t="shared" si="7"/>
        <v>#DIV/0!</v>
      </c>
      <c r="K35" s="26" t="e">
        <f t="shared" si="8"/>
        <v>#DIV/0!</v>
      </c>
      <c r="L35" s="3">
        <v>26655</v>
      </c>
      <c r="M35" s="4">
        <v>0.01</v>
      </c>
      <c r="P35" s="21" t="s">
        <v>222</v>
      </c>
      <c r="Q35" s="35" t="s">
        <v>223</v>
      </c>
      <c r="R35" s="35"/>
      <c r="S35" s="35"/>
      <c r="T35" s="35"/>
      <c r="U35" s="34"/>
      <c r="V35" s="69" t="e">
        <f t="shared" si="9"/>
        <v>#DIV/0!</v>
      </c>
      <c r="W35" t="e">
        <f t="shared" si="10"/>
        <v>#DIV/0!</v>
      </c>
      <c r="X35" s="69" t="e">
        <f t="shared" si="11"/>
        <v>#DIV/0!</v>
      </c>
      <c r="Y35" t="e">
        <f t="shared" si="12"/>
        <v>#DIV/0!</v>
      </c>
      <c r="Z35" s="69" t="e">
        <f t="shared" si="13"/>
        <v>#DIV/0!</v>
      </c>
      <c r="AA35" t="e">
        <f t="shared" si="14"/>
        <v>#DIV/0!</v>
      </c>
      <c r="AB35" s="8" t="e">
        <f t="shared" si="0"/>
        <v>#DIV/0!</v>
      </c>
      <c r="AC35" t="e">
        <f t="shared" si="1"/>
        <v>#DIV/0!</v>
      </c>
    </row>
    <row r="36" spans="2:29" ht="42" thickBot="1" x14ac:dyDescent="0.35">
      <c r="B36" s="18" t="s">
        <v>169</v>
      </c>
      <c r="C36" s="6" t="s">
        <v>170</v>
      </c>
      <c r="D36" s="15" t="e">
        <f t="shared" si="2"/>
        <v>#DIV/0!</v>
      </c>
      <c r="E36" s="26"/>
      <c r="F36" s="15" t="e">
        <f t="shared" si="3"/>
        <v>#DIV/0!</v>
      </c>
      <c r="G36" s="26" t="e">
        <f t="shared" si="4"/>
        <v>#DIV/0!</v>
      </c>
      <c r="H36" s="15" t="e">
        <f t="shared" si="5"/>
        <v>#DIV/0!</v>
      </c>
      <c r="I36" s="26" t="e">
        <f t="shared" si="6"/>
        <v>#DIV/0!</v>
      </c>
      <c r="J36" s="15" t="e">
        <f t="shared" si="7"/>
        <v>#DIV/0!</v>
      </c>
      <c r="K36" s="26" t="e">
        <f t="shared" si="8"/>
        <v>#DIV/0!</v>
      </c>
      <c r="L36" s="3">
        <v>24331</v>
      </c>
      <c r="M36" s="4">
        <v>-7.2999999999999995E-2</v>
      </c>
      <c r="P36" s="21" t="s">
        <v>167</v>
      </c>
      <c r="Q36" s="35" t="s">
        <v>168</v>
      </c>
      <c r="R36" s="35"/>
      <c r="S36" s="35"/>
      <c r="T36" s="35"/>
      <c r="U36" s="34"/>
      <c r="V36" s="69" t="e">
        <f t="shared" si="9"/>
        <v>#DIV/0!</v>
      </c>
      <c r="W36" t="e">
        <f t="shared" si="10"/>
        <v>#DIV/0!</v>
      </c>
      <c r="X36" s="69" t="e">
        <f t="shared" si="11"/>
        <v>#DIV/0!</v>
      </c>
      <c r="Y36" t="e">
        <f t="shared" si="12"/>
        <v>#DIV/0!</v>
      </c>
      <c r="Z36" s="69" t="e">
        <f t="shared" si="13"/>
        <v>#DIV/0!</v>
      </c>
      <c r="AA36" t="e">
        <f t="shared" si="14"/>
        <v>#DIV/0!</v>
      </c>
      <c r="AB36" s="8" t="e">
        <f t="shared" si="0"/>
        <v>#DIV/0!</v>
      </c>
      <c r="AC36" t="e">
        <f t="shared" si="1"/>
        <v>#DIV/0!</v>
      </c>
    </row>
    <row r="37" spans="2:29" ht="15" thickBot="1" x14ac:dyDescent="0.35">
      <c r="B37" s="18" t="s">
        <v>175</v>
      </c>
      <c r="C37" s="6" t="s">
        <v>176</v>
      </c>
      <c r="D37" s="15" t="e">
        <f t="shared" si="2"/>
        <v>#DIV/0!</v>
      </c>
      <c r="E37" s="26"/>
      <c r="F37" s="15" t="e">
        <f t="shared" si="3"/>
        <v>#DIV/0!</v>
      </c>
      <c r="G37" s="26" t="e">
        <f t="shared" si="4"/>
        <v>#DIV/0!</v>
      </c>
      <c r="H37" s="15" t="e">
        <f t="shared" si="5"/>
        <v>#DIV/0!</v>
      </c>
      <c r="I37" s="26" t="e">
        <f t="shared" si="6"/>
        <v>#DIV/0!</v>
      </c>
      <c r="J37" s="15" t="e">
        <f t="shared" si="7"/>
        <v>#DIV/0!</v>
      </c>
      <c r="K37" s="26" t="e">
        <f t="shared" si="8"/>
        <v>#DIV/0!</v>
      </c>
      <c r="L37" s="3">
        <v>18342</v>
      </c>
      <c r="M37" s="4">
        <v>4.4999999999999998E-2</v>
      </c>
      <c r="P37" s="21" t="s">
        <v>171</v>
      </c>
      <c r="Q37" s="35" t="s">
        <v>172</v>
      </c>
      <c r="R37" s="35"/>
      <c r="S37" s="35"/>
      <c r="T37" s="35"/>
      <c r="U37" s="34"/>
      <c r="V37" s="69" t="e">
        <f t="shared" si="9"/>
        <v>#DIV/0!</v>
      </c>
      <c r="W37" t="e">
        <f t="shared" si="10"/>
        <v>#DIV/0!</v>
      </c>
      <c r="X37" s="69" t="e">
        <f t="shared" si="11"/>
        <v>#DIV/0!</v>
      </c>
      <c r="Y37" t="e">
        <f t="shared" si="12"/>
        <v>#DIV/0!</v>
      </c>
      <c r="Z37" s="69" t="e">
        <f t="shared" si="13"/>
        <v>#DIV/0!</v>
      </c>
      <c r="AA37" t="e">
        <f t="shared" si="14"/>
        <v>#DIV/0!</v>
      </c>
      <c r="AB37" s="8" t="e">
        <f t="shared" si="0"/>
        <v>#DIV/0!</v>
      </c>
      <c r="AC37" t="e">
        <f t="shared" si="1"/>
        <v>#DIV/0!</v>
      </c>
    </row>
    <row r="38" spans="2:29" ht="15" thickBot="1" x14ac:dyDescent="0.35">
      <c r="B38" s="18" t="s">
        <v>177</v>
      </c>
      <c r="C38" s="6" t="s">
        <v>178</v>
      </c>
      <c r="D38" s="15" t="e">
        <f t="shared" si="2"/>
        <v>#DIV/0!</v>
      </c>
      <c r="E38" s="26"/>
      <c r="F38" s="15" t="e">
        <f t="shared" si="3"/>
        <v>#DIV/0!</v>
      </c>
      <c r="G38" s="26" t="e">
        <f t="shared" si="4"/>
        <v>#DIV/0!</v>
      </c>
      <c r="H38" s="15" t="e">
        <f t="shared" si="5"/>
        <v>#DIV/0!</v>
      </c>
      <c r="I38" s="26" t="e">
        <f t="shared" si="6"/>
        <v>#DIV/0!</v>
      </c>
      <c r="J38" s="15" t="e">
        <f t="shared" si="7"/>
        <v>#DIV/0!</v>
      </c>
      <c r="K38" s="26" t="e">
        <f t="shared" si="8"/>
        <v>#DIV/0!</v>
      </c>
      <c r="L38" s="3">
        <v>21551</v>
      </c>
      <c r="M38" s="4">
        <v>-7.0999999999999994E-2</v>
      </c>
      <c r="P38" s="21" t="s">
        <v>145</v>
      </c>
      <c r="Q38" s="35" t="s">
        <v>146</v>
      </c>
      <c r="R38" s="35"/>
      <c r="S38" s="35"/>
      <c r="T38" s="35"/>
      <c r="U38" s="34"/>
      <c r="V38" s="69" t="e">
        <f t="shared" si="9"/>
        <v>#DIV/0!</v>
      </c>
      <c r="W38" t="e">
        <f t="shared" si="10"/>
        <v>#DIV/0!</v>
      </c>
      <c r="X38" s="69" t="e">
        <f t="shared" si="11"/>
        <v>#DIV/0!</v>
      </c>
      <c r="Y38" t="e">
        <f t="shared" si="12"/>
        <v>#DIV/0!</v>
      </c>
      <c r="Z38" s="69" t="e">
        <f t="shared" si="13"/>
        <v>#DIV/0!</v>
      </c>
      <c r="AA38" t="e">
        <f t="shared" si="14"/>
        <v>#DIV/0!</v>
      </c>
      <c r="AB38" s="8" t="e">
        <f t="shared" si="0"/>
        <v>#DIV/0!</v>
      </c>
      <c r="AC38" t="e">
        <f t="shared" si="1"/>
        <v>#DIV/0!</v>
      </c>
    </row>
    <row r="39" spans="2:29" ht="28.2" thickBot="1" x14ac:dyDescent="0.35">
      <c r="B39" s="18" t="s">
        <v>181</v>
      </c>
      <c r="C39" s="6" t="s">
        <v>182</v>
      </c>
      <c r="D39" s="15" t="e">
        <f t="shared" si="2"/>
        <v>#DIV/0!</v>
      </c>
      <c r="E39" s="26"/>
      <c r="F39" s="15" t="e">
        <f t="shared" si="3"/>
        <v>#DIV/0!</v>
      </c>
      <c r="G39" s="26" t="e">
        <f t="shared" si="4"/>
        <v>#DIV/0!</v>
      </c>
      <c r="H39" s="15" t="e">
        <f t="shared" si="5"/>
        <v>#DIV/0!</v>
      </c>
      <c r="I39" s="26" t="e">
        <f t="shared" si="6"/>
        <v>#DIV/0!</v>
      </c>
      <c r="J39" s="15" t="e">
        <f t="shared" si="7"/>
        <v>#DIV/0!</v>
      </c>
      <c r="K39" s="26" t="e">
        <f t="shared" si="8"/>
        <v>#DIV/0!</v>
      </c>
      <c r="L39" s="3">
        <v>15875</v>
      </c>
      <c r="M39" s="4">
        <v>-7.0000000000000007E-2</v>
      </c>
      <c r="P39" s="21" t="s">
        <v>189</v>
      </c>
      <c r="Q39" s="35" t="s">
        <v>190</v>
      </c>
      <c r="R39" s="35"/>
      <c r="S39" s="35"/>
      <c r="T39" s="35"/>
      <c r="U39" s="34"/>
      <c r="V39" s="69" t="e">
        <f t="shared" si="9"/>
        <v>#DIV/0!</v>
      </c>
      <c r="W39" t="e">
        <f t="shared" si="10"/>
        <v>#DIV/0!</v>
      </c>
      <c r="X39" s="69" t="e">
        <f t="shared" si="11"/>
        <v>#DIV/0!</v>
      </c>
      <c r="Y39" t="e">
        <f t="shared" si="12"/>
        <v>#DIV/0!</v>
      </c>
      <c r="Z39" s="69" t="e">
        <f t="shared" si="13"/>
        <v>#DIV/0!</v>
      </c>
      <c r="AA39" t="e">
        <f t="shared" si="14"/>
        <v>#DIV/0!</v>
      </c>
      <c r="AB39" s="8" t="e">
        <f t="shared" si="0"/>
        <v>#DIV/0!</v>
      </c>
      <c r="AC39" t="e">
        <f t="shared" si="1"/>
        <v>#DIV/0!</v>
      </c>
    </row>
    <row r="40" spans="2:29" ht="15" thickBot="1" x14ac:dyDescent="0.35">
      <c r="B40" s="18" t="s">
        <v>185</v>
      </c>
      <c r="C40" s="6" t="s">
        <v>186</v>
      </c>
      <c r="D40" s="15" t="e">
        <f t="shared" si="2"/>
        <v>#DIV/0!</v>
      </c>
      <c r="E40" s="26"/>
      <c r="F40" s="15" t="e">
        <f t="shared" si="3"/>
        <v>#DIV/0!</v>
      </c>
      <c r="G40" s="26" t="e">
        <f t="shared" si="4"/>
        <v>#DIV/0!</v>
      </c>
      <c r="H40" s="15" t="e">
        <f t="shared" si="5"/>
        <v>#DIV/0!</v>
      </c>
      <c r="I40" s="26" t="e">
        <f t="shared" si="6"/>
        <v>#DIV/0!</v>
      </c>
      <c r="J40" s="15" t="e">
        <f t="shared" si="7"/>
        <v>#DIV/0!</v>
      </c>
      <c r="K40" s="26" t="e">
        <f t="shared" si="8"/>
        <v>#DIV/0!</v>
      </c>
      <c r="L40" s="3">
        <v>9691</v>
      </c>
      <c r="M40" s="4">
        <v>0.16400000000000001</v>
      </c>
      <c r="P40" s="21" t="s">
        <v>127</v>
      </c>
      <c r="Q40" s="35" t="s">
        <v>128</v>
      </c>
      <c r="R40" s="35"/>
      <c r="S40" s="35"/>
      <c r="T40" s="35"/>
      <c r="U40" s="34"/>
      <c r="V40" s="69" t="e">
        <f t="shared" si="9"/>
        <v>#DIV/0!</v>
      </c>
      <c r="W40" t="e">
        <f t="shared" si="10"/>
        <v>#DIV/0!</v>
      </c>
      <c r="X40" s="69" t="e">
        <f t="shared" si="11"/>
        <v>#DIV/0!</v>
      </c>
      <c r="Y40" t="e">
        <f t="shared" si="12"/>
        <v>#DIV/0!</v>
      </c>
      <c r="Z40" s="69" t="e">
        <f t="shared" si="13"/>
        <v>#DIV/0!</v>
      </c>
      <c r="AA40" t="e">
        <f t="shared" si="14"/>
        <v>#DIV/0!</v>
      </c>
      <c r="AB40" s="8" t="e">
        <f t="shared" si="0"/>
        <v>#DIV/0!</v>
      </c>
      <c r="AC40" t="e">
        <f t="shared" si="1"/>
        <v>#DIV/0!</v>
      </c>
    </row>
    <row r="41" spans="2:29" ht="15" thickBot="1" x14ac:dyDescent="0.35">
      <c r="B41" s="18" t="s">
        <v>189</v>
      </c>
      <c r="C41" s="6" t="s">
        <v>190</v>
      </c>
      <c r="D41" s="15" t="e">
        <f t="shared" si="2"/>
        <v>#DIV/0!</v>
      </c>
      <c r="E41" s="26"/>
      <c r="F41" s="15" t="e">
        <f t="shared" si="3"/>
        <v>#DIV/0!</v>
      </c>
      <c r="G41" s="26" t="e">
        <f t="shared" si="4"/>
        <v>#DIV/0!</v>
      </c>
      <c r="H41" s="15" t="e">
        <f t="shared" si="5"/>
        <v>#DIV/0!</v>
      </c>
      <c r="I41" s="26" t="e">
        <f t="shared" si="6"/>
        <v>#DIV/0!</v>
      </c>
      <c r="J41" s="15" t="e">
        <f t="shared" si="7"/>
        <v>#DIV/0!</v>
      </c>
      <c r="K41" s="26" t="e">
        <f t="shared" si="8"/>
        <v>#DIV/0!</v>
      </c>
      <c r="L41" s="3">
        <v>7340</v>
      </c>
      <c r="M41" s="4">
        <v>0.156</v>
      </c>
      <c r="P41" s="21" t="s">
        <v>139</v>
      </c>
      <c r="Q41" s="35" t="s">
        <v>140</v>
      </c>
      <c r="R41" s="35"/>
      <c r="S41" s="35"/>
      <c r="T41" s="35"/>
      <c r="U41" s="34"/>
      <c r="V41" s="69" t="e">
        <f t="shared" si="9"/>
        <v>#DIV/0!</v>
      </c>
      <c r="W41" t="e">
        <f t="shared" si="10"/>
        <v>#DIV/0!</v>
      </c>
      <c r="X41" s="69" t="e">
        <f t="shared" si="11"/>
        <v>#DIV/0!</v>
      </c>
      <c r="Y41" t="e">
        <f t="shared" si="12"/>
        <v>#DIV/0!</v>
      </c>
      <c r="Z41" s="69" t="e">
        <f t="shared" si="13"/>
        <v>#DIV/0!</v>
      </c>
      <c r="AA41" t="e">
        <f t="shared" si="14"/>
        <v>#DIV/0!</v>
      </c>
      <c r="AB41" s="8" t="e">
        <f t="shared" si="0"/>
        <v>#DIV/0!</v>
      </c>
      <c r="AC41" t="e">
        <f t="shared" si="1"/>
        <v>#DIV/0!</v>
      </c>
    </row>
    <row r="42" spans="2:29" ht="15" thickBot="1" x14ac:dyDescent="0.35">
      <c r="B42" s="18" t="s">
        <v>187</v>
      </c>
      <c r="C42" s="6" t="s">
        <v>188</v>
      </c>
      <c r="D42" s="15" t="e">
        <f t="shared" si="2"/>
        <v>#DIV/0!</v>
      </c>
      <c r="E42" s="26"/>
      <c r="F42" s="15" t="e">
        <f t="shared" si="3"/>
        <v>#DIV/0!</v>
      </c>
      <c r="G42" s="26" t="e">
        <f t="shared" si="4"/>
        <v>#DIV/0!</v>
      </c>
      <c r="H42" s="15" t="e">
        <f t="shared" si="5"/>
        <v>#DIV/0!</v>
      </c>
      <c r="I42" s="26" t="e">
        <f t="shared" si="6"/>
        <v>#DIV/0!</v>
      </c>
      <c r="J42" s="15" t="e">
        <f t="shared" si="7"/>
        <v>#DIV/0!</v>
      </c>
      <c r="K42" s="26" t="e">
        <f t="shared" si="8"/>
        <v>#DIV/0!</v>
      </c>
      <c r="L42" s="3">
        <v>5875</v>
      </c>
      <c r="M42" s="4">
        <v>-0.02</v>
      </c>
      <c r="P42" s="21" t="s">
        <v>143</v>
      </c>
      <c r="Q42" s="35" t="s">
        <v>144</v>
      </c>
      <c r="R42" s="35"/>
      <c r="S42" s="35"/>
      <c r="T42" s="35"/>
      <c r="U42" s="34"/>
      <c r="V42" s="69" t="e">
        <f t="shared" si="9"/>
        <v>#DIV/0!</v>
      </c>
      <c r="W42" t="e">
        <f t="shared" si="10"/>
        <v>#DIV/0!</v>
      </c>
      <c r="X42" s="69" t="e">
        <f t="shared" si="11"/>
        <v>#DIV/0!</v>
      </c>
      <c r="Y42" t="e">
        <f t="shared" si="12"/>
        <v>#DIV/0!</v>
      </c>
      <c r="Z42" s="69" t="e">
        <f t="shared" si="13"/>
        <v>#DIV/0!</v>
      </c>
      <c r="AA42" t="e">
        <f t="shared" si="14"/>
        <v>#DIV/0!</v>
      </c>
      <c r="AB42" s="8" t="e">
        <f t="shared" si="0"/>
        <v>#DIV/0!</v>
      </c>
      <c r="AC42" t="e">
        <f t="shared" si="1"/>
        <v>#DIV/0!</v>
      </c>
    </row>
    <row r="43" spans="2:29" ht="15" thickBot="1" x14ac:dyDescent="0.35">
      <c r="L43" s="7"/>
      <c r="P43" s="21" t="s">
        <v>133</v>
      </c>
      <c r="Q43" s="35" t="s">
        <v>134</v>
      </c>
      <c r="R43" s="35"/>
      <c r="S43" s="35"/>
      <c r="T43" s="35"/>
      <c r="U43" s="34"/>
      <c r="V43" s="69" t="e">
        <f t="shared" si="9"/>
        <v>#DIV/0!</v>
      </c>
      <c r="W43" t="e">
        <f t="shared" si="10"/>
        <v>#DIV/0!</v>
      </c>
      <c r="X43" s="69" t="e">
        <f t="shared" si="11"/>
        <v>#DIV/0!</v>
      </c>
      <c r="Y43" t="e">
        <f t="shared" si="12"/>
        <v>#DIV/0!</v>
      </c>
      <c r="Z43" s="69" t="e">
        <f t="shared" si="13"/>
        <v>#DIV/0!</v>
      </c>
      <c r="AA43" t="e">
        <f t="shared" si="14"/>
        <v>#DIV/0!</v>
      </c>
      <c r="AB43" s="8" t="e">
        <f t="shared" ref="AB43:AB54" si="15">U43/SUM($U$7:$U$54)</f>
        <v>#DIV/0!</v>
      </c>
      <c r="AC43" t="e">
        <f t="shared" ref="AC43:AC54" si="16">AB43*$U$3</f>
        <v>#DIV/0!</v>
      </c>
    </row>
    <row r="44" spans="2:29" ht="15" thickBot="1" x14ac:dyDescent="0.35">
      <c r="P44" s="21" t="s">
        <v>185</v>
      </c>
      <c r="Q44" s="35" t="s">
        <v>186</v>
      </c>
      <c r="R44" s="35"/>
      <c r="S44" s="35"/>
      <c r="T44" s="35"/>
      <c r="U44" s="34"/>
      <c r="V44" s="69" t="e">
        <f t="shared" si="9"/>
        <v>#DIV/0!</v>
      </c>
      <c r="W44" t="e">
        <f t="shared" si="10"/>
        <v>#DIV/0!</v>
      </c>
      <c r="X44" s="69" t="e">
        <f t="shared" si="11"/>
        <v>#DIV/0!</v>
      </c>
      <c r="Y44" t="e">
        <f t="shared" si="12"/>
        <v>#DIV/0!</v>
      </c>
      <c r="Z44" s="69" t="e">
        <f t="shared" si="13"/>
        <v>#DIV/0!</v>
      </c>
      <c r="AA44" t="e">
        <f t="shared" si="14"/>
        <v>#DIV/0!</v>
      </c>
      <c r="AB44" s="8" t="e">
        <f t="shared" si="15"/>
        <v>#DIV/0!</v>
      </c>
      <c r="AC44" t="e">
        <f t="shared" si="16"/>
        <v>#DIV/0!</v>
      </c>
    </row>
    <row r="45" spans="2:29" ht="15" thickBot="1" x14ac:dyDescent="0.35">
      <c r="P45" s="21" t="s">
        <v>181</v>
      </c>
      <c r="Q45" s="35" t="s">
        <v>182</v>
      </c>
      <c r="R45" s="35"/>
      <c r="S45" s="35"/>
      <c r="T45" s="35"/>
      <c r="U45" s="34"/>
      <c r="V45" s="69" t="e">
        <f t="shared" si="9"/>
        <v>#DIV/0!</v>
      </c>
      <c r="W45" t="e">
        <f t="shared" si="10"/>
        <v>#DIV/0!</v>
      </c>
      <c r="X45" s="69" t="e">
        <f t="shared" si="11"/>
        <v>#DIV/0!</v>
      </c>
      <c r="Y45" t="e">
        <f t="shared" si="12"/>
        <v>#DIV/0!</v>
      </c>
      <c r="Z45" s="69" t="e">
        <f t="shared" si="13"/>
        <v>#DIV/0!</v>
      </c>
      <c r="AA45" t="e">
        <f t="shared" si="14"/>
        <v>#DIV/0!</v>
      </c>
      <c r="AB45" s="8" t="e">
        <f t="shared" si="15"/>
        <v>#DIV/0!</v>
      </c>
      <c r="AC45" t="e">
        <f t="shared" si="16"/>
        <v>#DIV/0!</v>
      </c>
    </row>
    <row r="46" spans="2:29" ht="15" thickBot="1" x14ac:dyDescent="0.35">
      <c r="P46" s="21" t="s">
        <v>187</v>
      </c>
      <c r="Q46" s="35" t="s">
        <v>188</v>
      </c>
      <c r="R46" s="35"/>
      <c r="S46" s="35"/>
      <c r="T46" s="35"/>
      <c r="U46" s="34"/>
      <c r="V46" s="69" t="e">
        <f t="shared" si="9"/>
        <v>#DIV/0!</v>
      </c>
      <c r="W46" t="e">
        <f t="shared" si="10"/>
        <v>#DIV/0!</v>
      </c>
      <c r="X46" s="69" t="e">
        <f t="shared" si="11"/>
        <v>#DIV/0!</v>
      </c>
      <c r="Y46" t="e">
        <f t="shared" si="12"/>
        <v>#DIV/0!</v>
      </c>
      <c r="Z46" s="69" t="e">
        <f t="shared" si="13"/>
        <v>#DIV/0!</v>
      </c>
      <c r="AA46" t="e">
        <f t="shared" si="14"/>
        <v>#DIV/0!</v>
      </c>
      <c r="AB46" s="8" t="e">
        <f t="shared" si="15"/>
        <v>#DIV/0!</v>
      </c>
      <c r="AC46" t="e">
        <f t="shared" si="16"/>
        <v>#DIV/0!</v>
      </c>
    </row>
    <row r="47" spans="2:29" ht="15" thickBot="1" x14ac:dyDescent="0.35">
      <c r="P47" s="21" t="s">
        <v>165</v>
      </c>
      <c r="Q47" s="35" t="s">
        <v>166</v>
      </c>
      <c r="R47" s="35"/>
      <c r="S47" s="35"/>
      <c r="T47" s="35"/>
      <c r="U47" s="34"/>
      <c r="V47" s="69" t="e">
        <f t="shared" si="9"/>
        <v>#DIV/0!</v>
      </c>
      <c r="W47" t="e">
        <f t="shared" si="10"/>
        <v>#DIV/0!</v>
      </c>
      <c r="X47" s="69" t="e">
        <f t="shared" si="11"/>
        <v>#DIV/0!</v>
      </c>
      <c r="Y47" t="e">
        <f t="shared" si="12"/>
        <v>#DIV/0!</v>
      </c>
      <c r="Z47" s="69" t="e">
        <f t="shared" si="13"/>
        <v>#DIV/0!</v>
      </c>
      <c r="AA47" t="e">
        <f t="shared" si="14"/>
        <v>#DIV/0!</v>
      </c>
      <c r="AB47" s="8" t="e">
        <f t="shared" si="15"/>
        <v>#DIV/0!</v>
      </c>
      <c r="AC47" t="e">
        <f t="shared" si="16"/>
        <v>#DIV/0!</v>
      </c>
    </row>
    <row r="48" spans="2:29" ht="15" thickBot="1" x14ac:dyDescent="0.35">
      <c r="P48" s="21" t="s">
        <v>131</v>
      </c>
      <c r="Q48" s="35" t="s">
        <v>132</v>
      </c>
      <c r="R48" s="35"/>
      <c r="S48" s="35"/>
      <c r="T48" s="35"/>
      <c r="U48" s="34"/>
      <c r="V48" s="69" t="e">
        <f t="shared" si="9"/>
        <v>#DIV/0!</v>
      </c>
      <c r="W48" t="e">
        <f t="shared" si="10"/>
        <v>#DIV/0!</v>
      </c>
      <c r="X48" s="69" t="e">
        <f t="shared" si="11"/>
        <v>#DIV/0!</v>
      </c>
      <c r="Y48" t="e">
        <f t="shared" si="12"/>
        <v>#DIV/0!</v>
      </c>
      <c r="Z48" s="69" t="e">
        <f t="shared" si="13"/>
        <v>#DIV/0!</v>
      </c>
      <c r="AA48" t="e">
        <f t="shared" si="14"/>
        <v>#DIV/0!</v>
      </c>
      <c r="AB48" s="8" t="e">
        <f t="shared" si="15"/>
        <v>#DIV/0!</v>
      </c>
      <c r="AC48" t="e">
        <f t="shared" si="16"/>
        <v>#DIV/0!</v>
      </c>
    </row>
    <row r="49" spans="16:29" ht="15" thickBot="1" x14ac:dyDescent="0.35">
      <c r="P49" s="21" t="s">
        <v>117</v>
      </c>
      <c r="Q49" s="35" t="s">
        <v>118</v>
      </c>
      <c r="R49" s="35"/>
      <c r="S49" s="35"/>
      <c r="T49" s="35"/>
      <c r="U49" s="34"/>
      <c r="V49" s="69" t="e">
        <f t="shared" si="9"/>
        <v>#DIV/0!</v>
      </c>
      <c r="W49" t="e">
        <f t="shared" si="10"/>
        <v>#DIV/0!</v>
      </c>
      <c r="X49" s="69" t="e">
        <f t="shared" si="11"/>
        <v>#DIV/0!</v>
      </c>
      <c r="Y49" t="e">
        <f t="shared" si="12"/>
        <v>#DIV/0!</v>
      </c>
      <c r="Z49" s="69" t="e">
        <f t="shared" si="13"/>
        <v>#DIV/0!</v>
      </c>
      <c r="AA49" t="e">
        <f t="shared" si="14"/>
        <v>#DIV/0!</v>
      </c>
      <c r="AB49" s="8" t="e">
        <f t="shared" si="15"/>
        <v>#DIV/0!</v>
      </c>
      <c r="AC49" t="e">
        <f t="shared" si="16"/>
        <v>#DIV/0!</v>
      </c>
    </row>
    <row r="50" spans="16:29" ht="15" thickBot="1" x14ac:dyDescent="0.35">
      <c r="P50" s="21" t="s">
        <v>115</v>
      </c>
      <c r="Q50" s="35" t="s">
        <v>116</v>
      </c>
      <c r="R50" s="35"/>
      <c r="S50" s="35"/>
      <c r="T50" s="35"/>
      <c r="U50" s="34"/>
      <c r="V50" s="69" t="e">
        <f t="shared" si="9"/>
        <v>#DIV/0!</v>
      </c>
      <c r="W50" t="e">
        <f t="shared" si="10"/>
        <v>#DIV/0!</v>
      </c>
      <c r="X50" s="69" t="e">
        <f t="shared" si="11"/>
        <v>#DIV/0!</v>
      </c>
      <c r="Y50" t="e">
        <f t="shared" si="12"/>
        <v>#DIV/0!</v>
      </c>
      <c r="Z50" s="69" t="e">
        <f t="shared" si="13"/>
        <v>#DIV/0!</v>
      </c>
      <c r="AA50" t="e">
        <f t="shared" si="14"/>
        <v>#DIV/0!</v>
      </c>
      <c r="AB50" s="8" t="e">
        <f t="shared" si="15"/>
        <v>#DIV/0!</v>
      </c>
      <c r="AC50" t="e">
        <f t="shared" si="16"/>
        <v>#DIV/0!</v>
      </c>
    </row>
    <row r="51" spans="16:29" ht="15" thickBot="1" x14ac:dyDescent="0.35">
      <c r="P51" s="21" t="s">
        <v>224</v>
      </c>
      <c r="Q51" s="35" t="s">
        <v>225</v>
      </c>
      <c r="R51" s="35"/>
      <c r="S51" s="35"/>
      <c r="T51" s="35"/>
      <c r="U51" s="34"/>
      <c r="V51" s="69" t="e">
        <f t="shared" si="9"/>
        <v>#DIV/0!</v>
      </c>
      <c r="W51" t="e">
        <f t="shared" si="10"/>
        <v>#DIV/0!</v>
      </c>
      <c r="X51" s="69" t="e">
        <f t="shared" si="11"/>
        <v>#DIV/0!</v>
      </c>
      <c r="Y51" t="e">
        <f t="shared" si="12"/>
        <v>#DIV/0!</v>
      </c>
      <c r="Z51" s="69" t="e">
        <f t="shared" si="13"/>
        <v>#DIV/0!</v>
      </c>
      <c r="AA51" t="e">
        <f t="shared" si="14"/>
        <v>#DIV/0!</v>
      </c>
      <c r="AB51" s="8" t="e">
        <f t="shared" si="15"/>
        <v>#DIV/0!</v>
      </c>
      <c r="AC51" t="e">
        <f t="shared" si="16"/>
        <v>#DIV/0!</v>
      </c>
    </row>
    <row r="52" spans="16:29" ht="15" thickBot="1" x14ac:dyDescent="0.35">
      <c r="P52" s="21" t="s">
        <v>157</v>
      </c>
      <c r="Q52" s="35" t="s">
        <v>158</v>
      </c>
      <c r="R52" s="35"/>
      <c r="S52" s="35"/>
      <c r="T52" s="35"/>
      <c r="U52" s="34"/>
      <c r="V52" s="69" t="e">
        <f t="shared" si="9"/>
        <v>#DIV/0!</v>
      </c>
      <c r="W52" t="e">
        <f t="shared" si="10"/>
        <v>#DIV/0!</v>
      </c>
      <c r="X52" s="69" t="e">
        <f t="shared" si="11"/>
        <v>#DIV/0!</v>
      </c>
      <c r="Y52" t="e">
        <f t="shared" si="12"/>
        <v>#DIV/0!</v>
      </c>
      <c r="Z52" s="69" t="e">
        <f t="shared" si="13"/>
        <v>#DIV/0!</v>
      </c>
      <c r="AA52" t="e">
        <f t="shared" si="14"/>
        <v>#DIV/0!</v>
      </c>
      <c r="AB52" s="8" t="e">
        <f t="shared" si="15"/>
        <v>#DIV/0!</v>
      </c>
      <c r="AC52" t="e">
        <f t="shared" si="16"/>
        <v>#DIV/0!</v>
      </c>
    </row>
    <row r="53" spans="16:29" x14ac:dyDescent="0.3">
      <c r="P53" s="21" t="s">
        <v>226</v>
      </c>
      <c r="Q53" s="35" t="s">
        <v>227</v>
      </c>
      <c r="R53" s="35"/>
      <c r="S53" s="35"/>
      <c r="T53" s="35"/>
      <c r="U53" s="34"/>
      <c r="V53" s="69" t="e">
        <f t="shared" si="9"/>
        <v>#DIV/0!</v>
      </c>
      <c r="W53" t="e">
        <f t="shared" si="10"/>
        <v>#DIV/0!</v>
      </c>
      <c r="X53" s="69" t="e">
        <f t="shared" si="11"/>
        <v>#DIV/0!</v>
      </c>
      <c r="Y53" t="e">
        <f t="shared" si="12"/>
        <v>#DIV/0!</v>
      </c>
      <c r="Z53" s="69" t="e">
        <f t="shared" si="13"/>
        <v>#DIV/0!</v>
      </c>
      <c r="AA53" t="e">
        <f t="shared" si="14"/>
        <v>#DIV/0!</v>
      </c>
      <c r="AB53" s="8" t="e">
        <f t="shared" si="15"/>
        <v>#DIV/0!</v>
      </c>
      <c r="AC53" t="e">
        <f t="shared" si="16"/>
        <v>#DIV/0!</v>
      </c>
    </row>
    <row r="54" spans="16:29" ht="15" thickBot="1" x14ac:dyDescent="0.35">
      <c r="P54" s="22"/>
      <c r="Q54" s="23"/>
      <c r="R54" s="35"/>
      <c r="S54" s="35"/>
      <c r="T54" s="35"/>
      <c r="U54" s="37"/>
      <c r="V54" s="69" t="e">
        <f t="shared" si="9"/>
        <v>#DIV/0!</v>
      </c>
      <c r="W54" t="e">
        <f t="shared" si="10"/>
        <v>#DIV/0!</v>
      </c>
      <c r="X54" s="69" t="e">
        <f t="shared" si="11"/>
        <v>#DIV/0!</v>
      </c>
      <c r="Y54" t="e">
        <f t="shared" si="12"/>
        <v>#DIV/0!</v>
      </c>
      <c r="Z54" s="69" t="e">
        <f t="shared" si="13"/>
        <v>#DIV/0!</v>
      </c>
      <c r="AA54" s="11" t="e">
        <f t="shared" si="14"/>
        <v>#DIV/0!</v>
      </c>
      <c r="AB54" s="24" t="e">
        <f t="shared" si="15"/>
        <v>#DIV/0!</v>
      </c>
      <c r="AC54" s="11" t="e">
        <f t="shared" si="16"/>
        <v>#DIV/0!</v>
      </c>
    </row>
    <row r="55" spans="16:29" x14ac:dyDescent="0.3">
      <c r="V55" s="16" t="e">
        <f>SUM(V7:V54)</f>
        <v>#DIV/0!</v>
      </c>
      <c r="X55" s="16" t="e">
        <f>SUM(X7:X54)</f>
        <v>#DIV/0!</v>
      </c>
      <c r="Z55" s="16" t="e">
        <f>SUM(Z7:Z54)</f>
        <v>#DIV/0!</v>
      </c>
      <c r="AB55" s="16" t="e">
        <f>SUM(AB7:AB54)</f>
        <v>#DIV/0!</v>
      </c>
    </row>
  </sheetData>
  <autoFilter ref="A6:AC6" xr:uid="{4B8B03CC-A274-49A0-8A4F-F503EB7C18CF}">
    <sortState xmlns:xlrd2="http://schemas.microsoft.com/office/spreadsheetml/2017/richdata2" ref="A7:AC42">
      <sortCondition descending="1" ref="J6"/>
    </sortState>
  </autoFilter>
  <sortState xmlns:xlrd2="http://schemas.microsoft.com/office/spreadsheetml/2017/richdata2" ref="B7:K42">
    <sortCondition descending="1" ref="J7:J42"/>
  </sortState>
  <mergeCells count="9">
    <mergeCell ref="D5:E5"/>
    <mergeCell ref="Z5:AA5"/>
    <mergeCell ref="AB5:AC5"/>
    <mergeCell ref="V5:W5"/>
    <mergeCell ref="X5:Y5"/>
    <mergeCell ref="J5:K5"/>
    <mergeCell ref="L5:M5"/>
    <mergeCell ref="F5:G5"/>
    <mergeCell ref="H5:I5"/>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102B5-058A-42D1-A49E-42A0998C766E}">
  <sheetPr>
    <tabColor rgb="FF92D050"/>
  </sheetPr>
  <dimension ref="B1:AC57"/>
  <sheetViews>
    <sheetView topLeftCell="N1" zoomScale="70" zoomScaleNormal="70" workbookViewId="0">
      <selection activeCell="V3" sqref="V3"/>
    </sheetView>
  </sheetViews>
  <sheetFormatPr defaultColWidth="8.88671875" defaultRowHeight="14.4" x14ac:dyDescent="0.3"/>
  <cols>
    <col min="2" max="2" width="11.44140625" customWidth="1"/>
    <col min="3" max="10" width="17.88671875" customWidth="1"/>
    <col min="11" max="11" width="13.6640625" customWidth="1"/>
    <col min="12" max="13" width="0" hidden="1" customWidth="1"/>
    <col min="17" max="17" width="50.33203125" customWidth="1"/>
    <col min="18" max="27" width="10.6640625" customWidth="1"/>
  </cols>
  <sheetData>
    <row r="1" spans="2:29" x14ac:dyDescent="0.3">
      <c r="R1" t="s">
        <v>228</v>
      </c>
      <c r="V1" s="7"/>
      <c r="W1" s="7"/>
      <c r="X1" s="7"/>
      <c r="Y1" s="7"/>
      <c r="Z1" s="7"/>
      <c r="AA1" s="7"/>
      <c r="AC1" s="7"/>
    </row>
    <row r="2" spans="2:29" ht="15" thickBot="1" x14ac:dyDescent="0.35">
      <c r="R2" t="s">
        <v>1</v>
      </c>
      <c r="S2" t="s">
        <v>2</v>
      </c>
      <c r="T2" t="s">
        <v>3</v>
      </c>
      <c r="U2" t="s">
        <v>4</v>
      </c>
      <c r="V2" s="7"/>
      <c r="W2" s="7"/>
      <c r="X2" s="7"/>
      <c r="Y2" s="7"/>
      <c r="Z2" s="7"/>
      <c r="AA2" s="7"/>
      <c r="AC2" s="7"/>
    </row>
    <row r="3" spans="2:29" ht="15" thickBot="1" x14ac:dyDescent="0.35">
      <c r="R3" s="41" t="e">
        <f>#REF!+#REF!</f>
        <v>#REF!</v>
      </c>
      <c r="S3" s="41" t="e">
        <f>#REF!+#REF!</f>
        <v>#REF!</v>
      </c>
      <c r="T3" s="41" t="e">
        <f>#REF!+#REF!</f>
        <v>#REF!</v>
      </c>
      <c r="U3" s="41" t="e">
        <f>#REF!+#REF!</f>
        <v>#REF!</v>
      </c>
      <c r="V3" s="7"/>
      <c r="W3" s="7"/>
      <c r="X3" s="7"/>
      <c r="Y3" s="7"/>
      <c r="Z3" s="7"/>
      <c r="AA3" s="7"/>
      <c r="AB3" s="7"/>
      <c r="AC3" s="7"/>
    </row>
    <row r="4" spans="2:29" ht="18.600000000000001" thickBot="1" x14ac:dyDescent="0.35">
      <c r="B4" s="12" t="s">
        <v>229</v>
      </c>
      <c r="R4" t="s">
        <v>230</v>
      </c>
    </row>
    <row r="5" spans="2:29" ht="15" thickBot="1" x14ac:dyDescent="0.35">
      <c r="B5" s="17"/>
      <c r="C5" s="9"/>
      <c r="D5" s="179" t="s">
        <v>1</v>
      </c>
      <c r="E5" s="180"/>
      <c r="F5" s="179" t="s">
        <v>2</v>
      </c>
      <c r="G5" s="180"/>
      <c r="H5" s="179" t="s">
        <v>3</v>
      </c>
      <c r="I5" s="180"/>
      <c r="J5" s="179" t="s">
        <v>4</v>
      </c>
      <c r="K5" s="180"/>
      <c r="L5" s="179" t="s">
        <v>201</v>
      </c>
      <c r="M5" s="180"/>
      <c r="N5" s="13"/>
      <c r="O5" s="13"/>
      <c r="R5" t="s">
        <v>202</v>
      </c>
      <c r="V5" s="181" t="s">
        <v>1</v>
      </c>
      <c r="W5" s="181"/>
      <c r="X5" s="181" t="s">
        <v>2</v>
      </c>
      <c r="Y5" s="181"/>
      <c r="Z5" s="181" t="s">
        <v>3</v>
      </c>
      <c r="AA5" s="181"/>
      <c r="AB5" s="181" t="s">
        <v>4</v>
      </c>
      <c r="AC5" s="181"/>
    </row>
    <row r="6" spans="2:29" ht="42" thickBot="1" x14ac:dyDescent="0.35">
      <c r="B6" s="30" t="s">
        <v>203</v>
      </c>
      <c r="C6" s="6" t="s">
        <v>114</v>
      </c>
      <c r="D6" s="2" t="s">
        <v>22</v>
      </c>
      <c r="E6" s="2" t="s">
        <v>184</v>
      </c>
      <c r="F6" s="2" t="s">
        <v>22</v>
      </c>
      <c r="G6" s="2" t="s">
        <v>184</v>
      </c>
      <c r="H6" s="2" t="s">
        <v>22</v>
      </c>
      <c r="I6" s="2" t="s">
        <v>184</v>
      </c>
      <c r="J6" s="2" t="s">
        <v>22</v>
      </c>
      <c r="K6" s="2" t="s">
        <v>184</v>
      </c>
      <c r="L6" s="2" t="s">
        <v>22</v>
      </c>
      <c r="M6" s="2" t="s">
        <v>184</v>
      </c>
      <c r="N6" s="14"/>
      <c r="O6" s="14"/>
      <c r="P6" t="s">
        <v>205</v>
      </c>
      <c r="Q6" t="s">
        <v>206</v>
      </c>
      <c r="R6" t="s">
        <v>1</v>
      </c>
      <c r="S6" t="s">
        <v>2</v>
      </c>
      <c r="T6" t="s">
        <v>3</v>
      </c>
      <c r="U6" t="s">
        <v>4</v>
      </c>
      <c r="V6" t="s">
        <v>207</v>
      </c>
      <c r="W6" t="s">
        <v>208</v>
      </c>
      <c r="X6" t="s">
        <v>207</v>
      </c>
      <c r="Y6" t="s">
        <v>208</v>
      </c>
      <c r="Z6" t="s">
        <v>207</v>
      </c>
      <c r="AA6" t="s">
        <v>209</v>
      </c>
      <c r="AB6" t="s">
        <v>207</v>
      </c>
      <c r="AC6" s="10" t="s">
        <v>208</v>
      </c>
    </row>
    <row r="7" spans="2:29" ht="55.8" thickBot="1" x14ac:dyDescent="0.35">
      <c r="B7" s="18" t="s">
        <v>119</v>
      </c>
      <c r="C7" s="6" t="s">
        <v>120</v>
      </c>
      <c r="D7" s="6"/>
      <c r="E7" s="6"/>
      <c r="F7" s="6"/>
      <c r="G7" s="6"/>
      <c r="H7" s="6"/>
      <c r="I7" s="6"/>
      <c r="J7" s="15">
        <f t="shared" ref="J7:J40" si="0">VLOOKUP(B7,$P$7:$AC$54,5,FALSE)</f>
        <v>0</v>
      </c>
      <c r="K7" s="26" t="e">
        <f>J7/H7-1</f>
        <v>#DIV/0!</v>
      </c>
      <c r="L7" s="3">
        <v>1935912</v>
      </c>
      <c r="M7" s="4">
        <v>-1.9E-2</v>
      </c>
      <c r="P7" s="19" t="s">
        <v>149</v>
      </c>
      <c r="Q7" s="20" t="s">
        <v>150</v>
      </c>
      <c r="R7" s="20"/>
      <c r="S7" s="20"/>
      <c r="T7" s="20"/>
      <c r="U7" s="28"/>
      <c r="V7" s="69" t="e">
        <f>R7/SUM($R$7:$R$54)</f>
        <v>#DIV/0!</v>
      </c>
      <c r="W7" t="e">
        <f>V7*$R$3</f>
        <v>#DIV/0!</v>
      </c>
      <c r="X7" s="69" t="e">
        <f>S7/SUM($S$7:$S$54)</f>
        <v>#DIV/0!</v>
      </c>
      <c r="Y7" t="e">
        <f>X7*$S$3</f>
        <v>#DIV/0!</v>
      </c>
      <c r="Z7" s="69" t="e">
        <f>T7/SUM($T$7:$T$54)</f>
        <v>#DIV/0!</v>
      </c>
      <c r="AA7" t="e">
        <f>Z7*$T$3</f>
        <v>#DIV/0!</v>
      </c>
      <c r="AB7" s="8" t="e">
        <f t="shared" ref="AB7:AB54" si="1">U7/SUM($U$7:$U$54)</f>
        <v>#DIV/0!</v>
      </c>
      <c r="AC7" t="e">
        <f t="shared" ref="AC7:AC54" si="2">AB7*$U$3</f>
        <v>#DIV/0!</v>
      </c>
    </row>
    <row r="8" spans="2:29" ht="42" thickBot="1" x14ac:dyDescent="0.35">
      <c r="B8" s="18" t="s">
        <v>117</v>
      </c>
      <c r="C8" s="6" t="s">
        <v>118</v>
      </c>
      <c r="D8" s="6"/>
      <c r="E8" s="6"/>
      <c r="F8" s="6"/>
      <c r="G8" s="6"/>
      <c r="H8" s="6"/>
      <c r="I8" s="6"/>
      <c r="J8" s="15">
        <f t="shared" si="0"/>
        <v>0</v>
      </c>
      <c r="K8" s="26" t="e">
        <f t="shared" ref="K8:K40" si="3">J8/H8-1</f>
        <v>#DIV/0!</v>
      </c>
      <c r="L8" s="3">
        <v>766309</v>
      </c>
      <c r="M8" s="4">
        <v>-3.5000000000000003E-2</v>
      </c>
      <c r="P8" s="21" t="s">
        <v>153</v>
      </c>
      <c r="Q8" s="35" t="s">
        <v>154</v>
      </c>
      <c r="R8" s="35"/>
      <c r="S8" s="35"/>
      <c r="T8" s="35"/>
      <c r="U8" s="28"/>
      <c r="V8" s="69" t="e">
        <f t="shared" ref="V8:V54" si="4">R8/SUM($R$7:$R$54)</f>
        <v>#DIV/0!</v>
      </c>
      <c r="W8" t="e">
        <f t="shared" ref="W8:W54" si="5">V8*$R$3</f>
        <v>#DIV/0!</v>
      </c>
      <c r="X8" s="69" t="e">
        <f t="shared" ref="X8:X54" si="6">S8/SUM($S$7:$S$54)</f>
        <v>#DIV/0!</v>
      </c>
      <c r="Y8" t="e">
        <f t="shared" ref="Y8:Y54" si="7">X8*$S$3</f>
        <v>#DIV/0!</v>
      </c>
      <c r="Z8" s="69" t="e">
        <f t="shared" ref="Z8:Z54" si="8">T8/SUM($T$7:$T$54)</f>
        <v>#DIV/0!</v>
      </c>
      <c r="AA8" t="e">
        <f t="shared" ref="AA8:AA54" si="9">Z8*$T$3</f>
        <v>#DIV/0!</v>
      </c>
      <c r="AB8" s="8" t="e">
        <f t="shared" si="1"/>
        <v>#DIV/0!</v>
      </c>
      <c r="AC8" t="e">
        <f t="shared" si="2"/>
        <v>#DIV/0!</v>
      </c>
    </row>
    <row r="9" spans="2:29" ht="55.8" thickBot="1" x14ac:dyDescent="0.35">
      <c r="B9" s="18" t="s">
        <v>115</v>
      </c>
      <c r="C9" s="6" t="s">
        <v>116</v>
      </c>
      <c r="D9" s="6"/>
      <c r="E9" s="6"/>
      <c r="F9" s="6"/>
      <c r="G9" s="6"/>
      <c r="H9" s="6"/>
      <c r="I9" s="6"/>
      <c r="J9" s="15">
        <f t="shared" si="0"/>
        <v>0</v>
      </c>
      <c r="K9" s="26" t="e">
        <f t="shared" si="3"/>
        <v>#DIV/0!</v>
      </c>
      <c r="L9" s="3">
        <v>575449</v>
      </c>
      <c r="M9" s="4">
        <v>-3.3000000000000002E-2</v>
      </c>
      <c r="P9" s="21" t="s">
        <v>161</v>
      </c>
      <c r="Q9" s="35" t="s">
        <v>162</v>
      </c>
      <c r="R9" s="35"/>
      <c r="S9" s="35"/>
      <c r="T9" s="35"/>
      <c r="U9" s="28"/>
      <c r="V9" s="69" t="e">
        <f t="shared" si="4"/>
        <v>#DIV/0!</v>
      </c>
      <c r="W9" t="e">
        <f t="shared" si="5"/>
        <v>#DIV/0!</v>
      </c>
      <c r="X9" s="69" t="e">
        <f t="shared" si="6"/>
        <v>#DIV/0!</v>
      </c>
      <c r="Y9" t="e">
        <f t="shared" si="7"/>
        <v>#DIV/0!</v>
      </c>
      <c r="Z9" s="69" t="e">
        <f t="shared" si="8"/>
        <v>#DIV/0!</v>
      </c>
      <c r="AA9" t="e">
        <f t="shared" si="9"/>
        <v>#DIV/0!</v>
      </c>
      <c r="AB9" s="8" t="e">
        <f t="shared" si="1"/>
        <v>#DIV/0!</v>
      </c>
      <c r="AC9" t="e">
        <f t="shared" si="2"/>
        <v>#DIV/0!</v>
      </c>
    </row>
    <row r="10" spans="2:29" ht="42" thickBot="1" x14ac:dyDescent="0.35">
      <c r="B10" s="18" t="s">
        <v>121</v>
      </c>
      <c r="C10" s="6" t="s">
        <v>122</v>
      </c>
      <c r="D10" s="6"/>
      <c r="E10" s="6"/>
      <c r="F10" s="6"/>
      <c r="G10" s="6"/>
      <c r="H10" s="6"/>
      <c r="I10" s="6"/>
      <c r="J10" s="15">
        <f t="shared" si="0"/>
        <v>0</v>
      </c>
      <c r="K10" s="26" t="e">
        <f t="shared" si="3"/>
        <v>#DIV/0!</v>
      </c>
      <c r="L10" s="3">
        <v>199753</v>
      </c>
      <c r="M10" s="4">
        <v>2.3E-2</v>
      </c>
      <c r="P10" s="21" t="s">
        <v>173</v>
      </c>
      <c r="Q10" s="35" t="s">
        <v>174</v>
      </c>
      <c r="R10" s="35"/>
      <c r="S10" s="35"/>
      <c r="T10" s="35"/>
      <c r="U10" s="28"/>
      <c r="V10" s="69" t="e">
        <f t="shared" si="4"/>
        <v>#DIV/0!</v>
      </c>
      <c r="W10" t="e">
        <f t="shared" si="5"/>
        <v>#DIV/0!</v>
      </c>
      <c r="X10" s="69" t="e">
        <f t="shared" si="6"/>
        <v>#DIV/0!</v>
      </c>
      <c r="Y10" t="e">
        <f t="shared" si="7"/>
        <v>#DIV/0!</v>
      </c>
      <c r="Z10" s="69" t="e">
        <f t="shared" si="8"/>
        <v>#DIV/0!</v>
      </c>
      <c r="AA10" t="e">
        <f t="shared" si="9"/>
        <v>#DIV/0!</v>
      </c>
      <c r="AB10" s="8" t="e">
        <f t="shared" si="1"/>
        <v>#DIV/0!</v>
      </c>
      <c r="AC10" t="e">
        <f t="shared" si="2"/>
        <v>#DIV/0!</v>
      </c>
    </row>
    <row r="11" spans="2:29" ht="28.2" thickBot="1" x14ac:dyDescent="0.35">
      <c r="B11" s="18" t="s">
        <v>139</v>
      </c>
      <c r="C11" s="6" t="s">
        <v>140</v>
      </c>
      <c r="D11" s="6"/>
      <c r="E11" s="6"/>
      <c r="F11" s="6"/>
      <c r="G11" s="6"/>
      <c r="H11" s="6"/>
      <c r="I11" s="6"/>
      <c r="J11" s="15">
        <f t="shared" si="0"/>
        <v>0</v>
      </c>
      <c r="K11" s="26" t="e">
        <f t="shared" si="3"/>
        <v>#DIV/0!</v>
      </c>
      <c r="L11" s="3">
        <v>206001</v>
      </c>
      <c r="M11" s="4">
        <v>-5.5E-2</v>
      </c>
      <c r="P11" s="21" t="s">
        <v>135</v>
      </c>
      <c r="Q11" s="35" t="s">
        <v>136</v>
      </c>
      <c r="R11" s="35"/>
      <c r="S11" s="35"/>
      <c r="T11" s="35"/>
      <c r="U11" s="28"/>
      <c r="V11" s="69" t="e">
        <f t="shared" si="4"/>
        <v>#DIV/0!</v>
      </c>
      <c r="W11" t="e">
        <f t="shared" si="5"/>
        <v>#DIV/0!</v>
      </c>
      <c r="X11" s="69" t="e">
        <f t="shared" si="6"/>
        <v>#DIV/0!</v>
      </c>
      <c r="Y11" t="e">
        <f t="shared" si="7"/>
        <v>#DIV/0!</v>
      </c>
      <c r="Z11" s="69" t="e">
        <f t="shared" si="8"/>
        <v>#DIV/0!</v>
      </c>
      <c r="AA11" t="e">
        <f t="shared" si="9"/>
        <v>#DIV/0!</v>
      </c>
      <c r="AB11" s="8" t="e">
        <f t="shared" si="1"/>
        <v>#DIV/0!</v>
      </c>
      <c r="AC11" t="e">
        <f t="shared" si="2"/>
        <v>#DIV/0!</v>
      </c>
    </row>
    <row r="12" spans="2:29" ht="28.2" thickBot="1" x14ac:dyDescent="0.35">
      <c r="B12" s="18" t="s">
        <v>131</v>
      </c>
      <c r="C12" s="6" t="s">
        <v>132</v>
      </c>
      <c r="D12" s="6"/>
      <c r="E12" s="6"/>
      <c r="F12" s="6"/>
      <c r="G12" s="6"/>
      <c r="H12" s="6"/>
      <c r="I12" s="6"/>
      <c r="J12" s="15">
        <f t="shared" si="0"/>
        <v>0</v>
      </c>
      <c r="K12" s="26" t="e">
        <f t="shared" si="3"/>
        <v>#DIV/0!</v>
      </c>
      <c r="L12" s="3">
        <v>139898</v>
      </c>
      <c r="M12" s="4">
        <v>-2.3E-2</v>
      </c>
      <c r="P12" s="21" t="s">
        <v>169</v>
      </c>
      <c r="Q12" s="35" t="s">
        <v>170</v>
      </c>
      <c r="R12" s="35"/>
      <c r="S12" s="35"/>
      <c r="T12" s="35"/>
      <c r="U12" s="28"/>
      <c r="V12" s="69" t="e">
        <f t="shared" si="4"/>
        <v>#DIV/0!</v>
      </c>
      <c r="W12" t="e">
        <f t="shared" si="5"/>
        <v>#DIV/0!</v>
      </c>
      <c r="X12" s="69" t="e">
        <f t="shared" si="6"/>
        <v>#DIV/0!</v>
      </c>
      <c r="Y12" t="e">
        <f t="shared" si="7"/>
        <v>#DIV/0!</v>
      </c>
      <c r="Z12" s="69" t="e">
        <f t="shared" si="8"/>
        <v>#DIV/0!</v>
      </c>
      <c r="AA12" t="e">
        <f t="shared" si="9"/>
        <v>#DIV/0!</v>
      </c>
      <c r="AB12" s="8" t="e">
        <f t="shared" si="1"/>
        <v>#DIV/0!</v>
      </c>
      <c r="AC12" t="e">
        <f t="shared" si="2"/>
        <v>#DIV/0!</v>
      </c>
    </row>
    <row r="13" spans="2:29" ht="28.2" thickBot="1" x14ac:dyDescent="0.35">
      <c r="B13" s="18" t="s">
        <v>137</v>
      </c>
      <c r="C13" s="6" t="s">
        <v>138</v>
      </c>
      <c r="D13" s="6"/>
      <c r="E13" s="6"/>
      <c r="F13" s="6"/>
      <c r="G13" s="6"/>
      <c r="H13" s="6"/>
      <c r="I13" s="6"/>
      <c r="J13" s="15">
        <f t="shared" si="0"/>
        <v>0</v>
      </c>
      <c r="K13" s="26" t="e">
        <f t="shared" si="3"/>
        <v>#DIV/0!</v>
      </c>
      <c r="L13" s="3">
        <v>136062</v>
      </c>
      <c r="M13" s="4">
        <v>-6.0000000000000001E-3</v>
      </c>
      <c r="P13" s="21" t="s">
        <v>121</v>
      </c>
      <c r="Q13" s="35" t="s">
        <v>122</v>
      </c>
      <c r="R13" s="35"/>
      <c r="S13" s="35"/>
      <c r="T13" s="35"/>
      <c r="U13" s="28"/>
      <c r="V13" s="69" t="e">
        <f t="shared" si="4"/>
        <v>#DIV/0!</v>
      </c>
      <c r="W13" t="e">
        <f t="shared" si="5"/>
        <v>#DIV/0!</v>
      </c>
      <c r="X13" s="69" t="e">
        <f t="shared" si="6"/>
        <v>#DIV/0!</v>
      </c>
      <c r="Y13" t="e">
        <f t="shared" si="7"/>
        <v>#DIV/0!</v>
      </c>
      <c r="Z13" s="69" t="e">
        <f t="shared" si="8"/>
        <v>#DIV/0!</v>
      </c>
      <c r="AA13" t="e">
        <f t="shared" si="9"/>
        <v>#DIV/0!</v>
      </c>
      <c r="AB13" s="8" t="e">
        <f t="shared" si="1"/>
        <v>#DIV/0!</v>
      </c>
      <c r="AC13" t="e">
        <f>AB13*$U$3</f>
        <v>#DIV/0!</v>
      </c>
    </row>
    <row r="14" spans="2:29" ht="28.2" thickBot="1" x14ac:dyDescent="0.35">
      <c r="B14" s="18" t="s">
        <v>123</v>
      </c>
      <c r="C14" s="6" t="s">
        <v>124</v>
      </c>
      <c r="D14" s="6"/>
      <c r="E14" s="6"/>
      <c r="F14" s="6"/>
      <c r="G14" s="6"/>
      <c r="H14" s="6"/>
      <c r="I14" s="6"/>
      <c r="J14" s="15">
        <f t="shared" si="0"/>
        <v>0</v>
      </c>
      <c r="K14" s="26" t="e">
        <f t="shared" si="3"/>
        <v>#DIV/0!</v>
      </c>
      <c r="L14" s="3">
        <v>118241</v>
      </c>
      <c r="M14" s="4">
        <v>-5.6000000000000001E-2</v>
      </c>
      <c r="P14" s="21" t="s">
        <v>177</v>
      </c>
      <c r="Q14" s="35" t="s">
        <v>178</v>
      </c>
      <c r="R14" s="35"/>
      <c r="S14" s="35"/>
      <c r="T14" s="35"/>
      <c r="U14" s="28"/>
      <c r="V14" s="69" t="e">
        <f t="shared" si="4"/>
        <v>#DIV/0!</v>
      </c>
      <c r="W14" t="e">
        <f t="shared" si="5"/>
        <v>#DIV/0!</v>
      </c>
      <c r="X14" s="69" t="e">
        <f t="shared" si="6"/>
        <v>#DIV/0!</v>
      </c>
      <c r="Y14" t="e">
        <f t="shared" si="7"/>
        <v>#DIV/0!</v>
      </c>
      <c r="Z14" s="69" t="e">
        <f t="shared" si="8"/>
        <v>#DIV/0!</v>
      </c>
      <c r="AA14" t="e">
        <f t="shared" si="9"/>
        <v>#DIV/0!</v>
      </c>
      <c r="AB14" s="8" t="e">
        <f t="shared" si="1"/>
        <v>#DIV/0!</v>
      </c>
      <c r="AC14" t="e">
        <f t="shared" si="2"/>
        <v>#DIV/0!</v>
      </c>
    </row>
    <row r="15" spans="2:29" ht="42" thickBot="1" x14ac:dyDescent="0.35">
      <c r="B15" s="18" t="s">
        <v>155</v>
      </c>
      <c r="C15" s="6" t="s">
        <v>156</v>
      </c>
      <c r="D15" s="6"/>
      <c r="E15" s="6"/>
      <c r="F15" s="6"/>
      <c r="G15" s="6"/>
      <c r="H15" s="6"/>
      <c r="I15" s="6"/>
      <c r="J15" s="15">
        <f t="shared" si="0"/>
        <v>0</v>
      </c>
      <c r="K15" s="26" t="e">
        <f t="shared" si="3"/>
        <v>#DIV/0!</v>
      </c>
      <c r="L15" s="3">
        <v>86979</v>
      </c>
      <c r="M15" s="4">
        <v>6.8000000000000005E-2</v>
      </c>
      <c r="P15" s="21" t="s">
        <v>129</v>
      </c>
      <c r="Q15" s="35" t="s">
        <v>130</v>
      </c>
      <c r="R15" s="35"/>
      <c r="S15" s="35"/>
      <c r="T15" s="35"/>
      <c r="U15" s="28"/>
      <c r="V15" s="69" t="e">
        <f t="shared" si="4"/>
        <v>#DIV/0!</v>
      </c>
      <c r="W15" t="e">
        <f t="shared" si="5"/>
        <v>#DIV/0!</v>
      </c>
      <c r="X15" s="69" t="e">
        <f t="shared" si="6"/>
        <v>#DIV/0!</v>
      </c>
      <c r="Y15" t="e">
        <f t="shared" si="7"/>
        <v>#DIV/0!</v>
      </c>
      <c r="Z15" s="69" t="e">
        <f t="shared" si="8"/>
        <v>#DIV/0!</v>
      </c>
      <c r="AA15" t="e">
        <f t="shared" si="9"/>
        <v>#DIV/0!</v>
      </c>
      <c r="AB15" s="8" t="e">
        <f t="shared" si="1"/>
        <v>#DIV/0!</v>
      </c>
      <c r="AC15" t="e">
        <f t="shared" si="2"/>
        <v>#DIV/0!</v>
      </c>
    </row>
    <row r="16" spans="2:29" ht="15" thickBot="1" x14ac:dyDescent="0.35">
      <c r="B16" s="18" t="s">
        <v>129</v>
      </c>
      <c r="C16" s="6" t="s">
        <v>130</v>
      </c>
      <c r="D16" s="6"/>
      <c r="E16" s="6"/>
      <c r="F16" s="6"/>
      <c r="G16" s="6"/>
      <c r="H16" s="6"/>
      <c r="I16" s="6"/>
      <c r="J16" s="15">
        <f t="shared" si="0"/>
        <v>0</v>
      </c>
      <c r="K16" s="26" t="e">
        <f t="shared" si="3"/>
        <v>#DIV/0!</v>
      </c>
      <c r="L16" s="3">
        <v>111195</v>
      </c>
      <c r="M16" s="4">
        <v>-7.2999999999999995E-2</v>
      </c>
      <c r="P16" s="21" t="s">
        <v>125</v>
      </c>
      <c r="Q16" s="35" t="s">
        <v>126</v>
      </c>
      <c r="R16" s="35"/>
      <c r="S16" s="35"/>
      <c r="T16" s="35"/>
      <c r="U16" s="28"/>
      <c r="V16" s="69" t="e">
        <f t="shared" si="4"/>
        <v>#DIV/0!</v>
      </c>
      <c r="W16" t="e">
        <f t="shared" si="5"/>
        <v>#DIV/0!</v>
      </c>
      <c r="X16" s="69" t="e">
        <f t="shared" si="6"/>
        <v>#DIV/0!</v>
      </c>
      <c r="Y16" t="e">
        <f t="shared" si="7"/>
        <v>#DIV/0!</v>
      </c>
      <c r="Z16" s="69" t="e">
        <f t="shared" si="8"/>
        <v>#DIV/0!</v>
      </c>
      <c r="AA16" t="e">
        <f t="shared" si="9"/>
        <v>#DIV/0!</v>
      </c>
      <c r="AB16" s="8" t="e">
        <f t="shared" si="1"/>
        <v>#DIV/0!</v>
      </c>
      <c r="AC16" t="e">
        <f t="shared" si="2"/>
        <v>#DIV/0!</v>
      </c>
    </row>
    <row r="17" spans="2:29" ht="42" thickBot="1" x14ac:dyDescent="0.35">
      <c r="B17" s="18" t="s">
        <v>181</v>
      </c>
      <c r="C17" s="6" t="s">
        <v>182</v>
      </c>
      <c r="D17" s="6"/>
      <c r="E17" s="6"/>
      <c r="F17" s="6"/>
      <c r="G17" s="6"/>
      <c r="H17" s="6"/>
      <c r="I17" s="6"/>
      <c r="J17" s="15">
        <f t="shared" si="0"/>
        <v>0</v>
      </c>
      <c r="K17" s="26" t="e">
        <f t="shared" si="3"/>
        <v>#DIV/0!</v>
      </c>
      <c r="L17" s="3">
        <v>104094</v>
      </c>
      <c r="M17" s="4">
        <v>-3.4000000000000002E-2</v>
      </c>
      <c r="P17" s="21" t="s">
        <v>155</v>
      </c>
      <c r="Q17" s="35" t="s">
        <v>156</v>
      </c>
      <c r="R17" s="35"/>
      <c r="S17" s="35"/>
      <c r="T17" s="35"/>
      <c r="U17" s="28"/>
      <c r="V17" s="69" t="e">
        <f t="shared" si="4"/>
        <v>#DIV/0!</v>
      </c>
      <c r="W17" t="e">
        <f t="shared" si="5"/>
        <v>#DIV/0!</v>
      </c>
      <c r="X17" s="69" t="e">
        <f t="shared" si="6"/>
        <v>#DIV/0!</v>
      </c>
      <c r="Y17" t="e">
        <f t="shared" si="7"/>
        <v>#DIV/0!</v>
      </c>
      <c r="Z17" s="69" t="e">
        <f t="shared" si="8"/>
        <v>#DIV/0!</v>
      </c>
      <c r="AA17" t="e">
        <f t="shared" si="9"/>
        <v>#DIV/0!</v>
      </c>
      <c r="AB17" s="8" t="e">
        <f t="shared" si="1"/>
        <v>#DIV/0!</v>
      </c>
      <c r="AC17" t="e">
        <f t="shared" si="2"/>
        <v>#DIV/0!</v>
      </c>
    </row>
    <row r="18" spans="2:29" ht="15" thickBot="1" x14ac:dyDescent="0.35">
      <c r="B18" s="18" t="s">
        <v>127</v>
      </c>
      <c r="C18" s="6" t="s">
        <v>128</v>
      </c>
      <c r="D18" s="6"/>
      <c r="E18" s="6"/>
      <c r="F18" s="6"/>
      <c r="G18" s="6"/>
      <c r="H18" s="6"/>
      <c r="I18" s="6"/>
      <c r="J18" s="15">
        <f t="shared" si="0"/>
        <v>0</v>
      </c>
      <c r="K18" s="26" t="e">
        <f t="shared" si="3"/>
        <v>#DIV/0!</v>
      </c>
      <c r="L18" s="3">
        <v>91543</v>
      </c>
      <c r="M18" s="4">
        <v>-2.4E-2</v>
      </c>
      <c r="P18" s="21" t="s">
        <v>163</v>
      </c>
      <c r="Q18" s="35" t="s">
        <v>164</v>
      </c>
      <c r="R18" s="35"/>
      <c r="S18" s="35"/>
      <c r="T18" s="35"/>
      <c r="U18" s="28"/>
      <c r="V18" s="69" t="e">
        <f t="shared" si="4"/>
        <v>#DIV/0!</v>
      </c>
      <c r="W18" t="e">
        <f t="shared" si="5"/>
        <v>#DIV/0!</v>
      </c>
      <c r="X18" s="69" t="e">
        <f t="shared" si="6"/>
        <v>#DIV/0!</v>
      </c>
      <c r="Y18" t="e">
        <f t="shared" si="7"/>
        <v>#DIV/0!</v>
      </c>
      <c r="Z18" s="69" t="e">
        <f t="shared" si="8"/>
        <v>#DIV/0!</v>
      </c>
      <c r="AA18" t="e">
        <f t="shared" si="9"/>
        <v>#DIV/0!</v>
      </c>
      <c r="AB18" s="8" t="e">
        <f t="shared" si="1"/>
        <v>#DIV/0!</v>
      </c>
      <c r="AC18" t="e">
        <f t="shared" si="2"/>
        <v>#DIV/0!</v>
      </c>
    </row>
    <row r="19" spans="2:29" ht="55.8" thickBot="1" x14ac:dyDescent="0.35">
      <c r="B19" s="18" t="s">
        <v>159</v>
      </c>
      <c r="C19" s="6" t="s">
        <v>160</v>
      </c>
      <c r="D19" s="6"/>
      <c r="E19" s="6"/>
      <c r="F19" s="6"/>
      <c r="G19" s="6"/>
      <c r="H19" s="6"/>
      <c r="I19" s="6"/>
      <c r="J19" s="15">
        <f t="shared" si="0"/>
        <v>0</v>
      </c>
      <c r="K19" s="26" t="e">
        <f t="shared" si="3"/>
        <v>#DIV/0!</v>
      </c>
      <c r="L19" s="3">
        <v>76830</v>
      </c>
      <c r="M19" s="4">
        <v>0.05</v>
      </c>
      <c r="P19" s="21" t="s">
        <v>159</v>
      </c>
      <c r="Q19" s="35" t="s">
        <v>160</v>
      </c>
      <c r="R19" s="35"/>
      <c r="S19" s="35"/>
      <c r="T19" s="35"/>
      <c r="U19" s="28"/>
      <c r="V19" s="69" t="e">
        <f t="shared" si="4"/>
        <v>#DIV/0!</v>
      </c>
      <c r="W19" t="e">
        <f t="shared" si="5"/>
        <v>#DIV/0!</v>
      </c>
      <c r="X19" s="69" t="e">
        <f t="shared" si="6"/>
        <v>#DIV/0!</v>
      </c>
      <c r="Y19" t="e">
        <f t="shared" si="7"/>
        <v>#DIV/0!</v>
      </c>
      <c r="Z19" s="69" t="e">
        <f t="shared" si="8"/>
        <v>#DIV/0!</v>
      </c>
      <c r="AA19" t="e">
        <f t="shared" si="9"/>
        <v>#DIV/0!</v>
      </c>
      <c r="AB19" s="8" t="e">
        <f t="shared" si="1"/>
        <v>#DIV/0!</v>
      </c>
      <c r="AC19" t="e">
        <f t="shared" si="2"/>
        <v>#DIV/0!</v>
      </c>
    </row>
    <row r="20" spans="2:29" ht="15" thickBot="1" x14ac:dyDescent="0.35">
      <c r="B20" s="18" t="s">
        <v>185</v>
      </c>
      <c r="C20" s="6" t="s">
        <v>186</v>
      </c>
      <c r="D20" s="6"/>
      <c r="E20" s="6"/>
      <c r="F20" s="6"/>
      <c r="G20" s="6"/>
      <c r="H20" s="6"/>
      <c r="I20" s="6"/>
      <c r="J20" s="15">
        <f t="shared" si="0"/>
        <v>0</v>
      </c>
      <c r="K20" s="26" t="e">
        <f t="shared" si="3"/>
        <v>#DIV/0!</v>
      </c>
      <c r="L20" s="3">
        <v>82877</v>
      </c>
      <c r="M20" s="4">
        <v>1.9E-2</v>
      </c>
      <c r="P20" s="21" t="s">
        <v>175</v>
      </c>
      <c r="Q20" s="35" t="s">
        <v>176</v>
      </c>
      <c r="R20" s="35"/>
      <c r="S20" s="35"/>
      <c r="T20" s="35"/>
      <c r="U20" s="28"/>
      <c r="V20" s="69" t="e">
        <f t="shared" si="4"/>
        <v>#DIV/0!</v>
      </c>
      <c r="W20" t="e">
        <f t="shared" si="5"/>
        <v>#DIV/0!</v>
      </c>
      <c r="X20" s="69" t="e">
        <f t="shared" si="6"/>
        <v>#DIV/0!</v>
      </c>
      <c r="Y20" t="e">
        <f t="shared" si="7"/>
        <v>#DIV/0!</v>
      </c>
      <c r="Z20" s="69" t="e">
        <f t="shared" si="8"/>
        <v>#DIV/0!</v>
      </c>
      <c r="AA20" t="e">
        <f t="shared" si="9"/>
        <v>#DIV/0!</v>
      </c>
      <c r="AB20" s="8" t="e">
        <f t="shared" si="1"/>
        <v>#DIV/0!</v>
      </c>
      <c r="AC20" t="e">
        <f t="shared" si="2"/>
        <v>#DIV/0!</v>
      </c>
    </row>
    <row r="21" spans="2:29" ht="15" thickBot="1" x14ac:dyDescent="0.35">
      <c r="B21" s="18" t="s">
        <v>125</v>
      </c>
      <c r="C21" s="6" t="s">
        <v>126</v>
      </c>
      <c r="D21" s="6"/>
      <c r="E21" s="6"/>
      <c r="F21" s="6"/>
      <c r="G21" s="6"/>
      <c r="H21" s="6"/>
      <c r="I21" s="6"/>
      <c r="J21" s="15">
        <f t="shared" si="0"/>
        <v>0</v>
      </c>
      <c r="K21" s="26" t="e">
        <f t="shared" si="3"/>
        <v>#DIV/0!</v>
      </c>
      <c r="L21" s="3">
        <v>77229</v>
      </c>
      <c r="M21" s="4">
        <v>2.1000000000000001E-2</v>
      </c>
      <c r="P21" s="21" t="s">
        <v>147</v>
      </c>
      <c r="Q21" s="35" t="s">
        <v>148</v>
      </c>
      <c r="R21" s="35"/>
      <c r="S21" s="35"/>
      <c r="T21" s="35"/>
      <c r="U21" s="28"/>
      <c r="V21" s="69" t="e">
        <f t="shared" si="4"/>
        <v>#DIV/0!</v>
      </c>
      <c r="W21" t="e">
        <f t="shared" si="5"/>
        <v>#DIV/0!</v>
      </c>
      <c r="X21" s="69" t="e">
        <f t="shared" si="6"/>
        <v>#DIV/0!</v>
      </c>
      <c r="Y21" t="e">
        <f t="shared" si="7"/>
        <v>#DIV/0!</v>
      </c>
      <c r="Z21" s="69" t="e">
        <f t="shared" si="8"/>
        <v>#DIV/0!</v>
      </c>
      <c r="AA21" t="e">
        <f t="shared" si="9"/>
        <v>#DIV/0!</v>
      </c>
      <c r="AB21" s="8" t="e">
        <f t="shared" si="1"/>
        <v>#DIV/0!</v>
      </c>
      <c r="AC21" t="e">
        <f t="shared" si="2"/>
        <v>#DIV/0!</v>
      </c>
    </row>
    <row r="22" spans="2:29" ht="15" thickBot="1" x14ac:dyDescent="0.35">
      <c r="B22" s="18" t="s">
        <v>133</v>
      </c>
      <c r="C22" s="6" t="s">
        <v>134</v>
      </c>
      <c r="D22" s="6"/>
      <c r="E22" s="6"/>
      <c r="F22" s="6"/>
      <c r="G22" s="6"/>
      <c r="H22" s="6"/>
      <c r="I22" s="6"/>
      <c r="J22" s="15">
        <f t="shared" si="0"/>
        <v>0</v>
      </c>
      <c r="K22" s="26" t="e">
        <f t="shared" si="3"/>
        <v>#DIV/0!</v>
      </c>
      <c r="L22" s="3">
        <v>57702</v>
      </c>
      <c r="M22" s="4">
        <v>-7.0000000000000007E-2</v>
      </c>
      <c r="P22" s="21" t="s">
        <v>119</v>
      </c>
      <c r="Q22" s="35" t="s">
        <v>120</v>
      </c>
      <c r="R22" s="35"/>
      <c r="S22" s="35"/>
      <c r="T22" s="35"/>
      <c r="U22" s="28"/>
      <c r="V22" s="69" t="e">
        <f t="shared" si="4"/>
        <v>#DIV/0!</v>
      </c>
      <c r="W22" t="e">
        <f t="shared" si="5"/>
        <v>#DIV/0!</v>
      </c>
      <c r="X22" s="69" t="e">
        <f t="shared" si="6"/>
        <v>#DIV/0!</v>
      </c>
      <c r="Y22" t="e">
        <f t="shared" si="7"/>
        <v>#DIV/0!</v>
      </c>
      <c r="Z22" s="69" t="e">
        <f t="shared" si="8"/>
        <v>#DIV/0!</v>
      </c>
      <c r="AA22" t="e">
        <f t="shared" si="9"/>
        <v>#DIV/0!</v>
      </c>
      <c r="AB22" s="8" t="e">
        <f t="shared" si="1"/>
        <v>#DIV/0!</v>
      </c>
      <c r="AC22" t="e">
        <f t="shared" si="2"/>
        <v>#DIV/0!</v>
      </c>
    </row>
    <row r="23" spans="2:29" ht="28.2" thickBot="1" x14ac:dyDescent="0.35">
      <c r="B23" s="18" t="s">
        <v>177</v>
      </c>
      <c r="C23" s="6" t="s">
        <v>178</v>
      </c>
      <c r="D23" s="6"/>
      <c r="E23" s="6"/>
      <c r="F23" s="6"/>
      <c r="G23" s="6"/>
      <c r="H23" s="6"/>
      <c r="I23" s="6"/>
      <c r="J23" s="15">
        <f t="shared" si="0"/>
        <v>0</v>
      </c>
      <c r="K23" s="26" t="e">
        <f t="shared" si="3"/>
        <v>#DIV/0!</v>
      </c>
      <c r="L23" s="3">
        <v>57251</v>
      </c>
      <c r="M23" s="4">
        <v>4.4999999999999998E-2</v>
      </c>
      <c r="P23" s="21" t="s">
        <v>210</v>
      </c>
      <c r="Q23" s="35" t="s">
        <v>211</v>
      </c>
      <c r="R23" s="35"/>
      <c r="S23" s="35"/>
      <c r="T23" s="35"/>
      <c r="U23" s="28"/>
      <c r="V23" s="69" t="e">
        <f t="shared" si="4"/>
        <v>#DIV/0!</v>
      </c>
      <c r="W23" t="e">
        <f t="shared" si="5"/>
        <v>#DIV/0!</v>
      </c>
      <c r="X23" s="69" t="e">
        <f t="shared" si="6"/>
        <v>#DIV/0!</v>
      </c>
      <c r="Y23" t="e">
        <f t="shared" si="7"/>
        <v>#DIV/0!</v>
      </c>
      <c r="Z23" s="69" t="e">
        <f t="shared" si="8"/>
        <v>#DIV/0!</v>
      </c>
      <c r="AA23" t="e">
        <f t="shared" si="9"/>
        <v>#DIV/0!</v>
      </c>
      <c r="AB23" s="8" t="e">
        <f t="shared" si="1"/>
        <v>#DIV/0!</v>
      </c>
      <c r="AC23" t="e">
        <f t="shared" si="2"/>
        <v>#DIV/0!</v>
      </c>
    </row>
    <row r="24" spans="2:29" ht="15" thickBot="1" x14ac:dyDescent="0.35">
      <c r="B24" s="18" t="s">
        <v>187</v>
      </c>
      <c r="C24" s="6" t="s">
        <v>188</v>
      </c>
      <c r="D24" s="6"/>
      <c r="E24" s="6"/>
      <c r="F24" s="6"/>
      <c r="G24" s="6"/>
      <c r="H24" s="6"/>
      <c r="I24" s="6"/>
      <c r="J24" s="15">
        <f t="shared" si="0"/>
        <v>0</v>
      </c>
      <c r="K24" s="26" t="e">
        <f t="shared" si="3"/>
        <v>#DIV/0!</v>
      </c>
      <c r="L24" s="3">
        <v>56906</v>
      </c>
      <c r="M24" s="4">
        <v>-0.02</v>
      </c>
      <c r="P24" s="21" t="s">
        <v>123</v>
      </c>
      <c r="Q24" s="35" t="s">
        <v>124</v>
      </c>
      <c r="R24" s="35"/>
      <c r="S24" s="35"/>
      <c r="T24" s="35"/>
      <c r="U24" s="28"/>
      <c r="V24" s="69" t="e">
        <f t="shared" si="4"/>
        <v>#DIV/0!</v>
      </c>
      <c r="W24" t="e">
        <f t="shared" si="5"/>
        <v>#DIV/0!</v>
      </c>
      <c r="X24" s="69" t="e">
        <f t="shared" si="6"/>
        <v>#DIV/0!</v>
      </c>
      <c r="Y24" t="e">
        <f t="shared" si="7"/>
        <v>#DIV/0!</v>
      </c>
      <c r="Z24" s="69" t="e">
        <f t="shared" si="8"/>
        <v>#DIV/0!</v>
      </c>
      <c r="AA24" t="e">
        <f t="shared" si="9"/>
        <v>#DIV/0!</v>
      </c>
      <c r="AB24" s="8" t="e">
        <f t="shared" si="1"/>
        <v>#DIV/0!</v>
      </c>
      <c r="AC24" t="e">
        <f t="shared" si="2"/>
        <v>#DIV/0!</v>
      </c>
    </row>
    <row r="25" spans="2:29" ht="42" thickBot="1" x14ac:dyDescent="0.35">
      <c r="B25" s="18" t="s">
        <v>141</v>
      </c>
      <c r="C25" s="6" t="s">
        <v>142</v>
      </c>
      <c r="D25" s="6"/>
      <c r="E25" s="6"/>
      <c r="F25" s="6"/>
      <c r="G25" s="6"/>
      <c r="H25" s="6"/>
      <c r="I25" s="6"/>
      <c r="J25" s="15">
        <f t="shared" si="0"/>
        <v>0</v>
      </c>
      <c r="K25" s="26" t="e">
        <f t="shared" si="3"/>
        <v>#DIV/0!</v>
      </c>
      <c r="L25" s="3">
        <v>46235</v>
      </c>
      <c r="M25" s="4">
        <v>0.01</v>
      </c>
      <c r="P25" s="21" t="s">
        <v>151</v>
      </c>
      <c r="Q25" s="35" t="s">
        <v>152</v>
      </c>
      <c r="R25" s="35"/>
      <c r="S25" s="35"/>
      <c r="T25" s="35"/>
      <c r="U25" s="28"/>
      <c r="V25" s="69" t="e">
        <f t="shared" si="4"/>
        <v>#DIV/0!</v>
      </c>
      <c r="W25" t="e">
        <f t="shared" si="5"/>
        <v>#DIV/0!</v>
      </c>
      <c r="X25" s="69" t="e">
        <f t="shared" si="6"/>
        <v>#DIV/0!</v>
      </c>
      <c r="Y25" t="e">
        <f t="shared" si="7"/>
        <v>#DIV/0!</v>
      </c>
      <c r="Z25" s="69" t="e">
        <f t="shared" si="8"/>
        <v>#DIV/0!</v>
      </c>
      <c r="AA25" t="e">
        <f t="shared" si="9"/>
        <v>#DIV/0!</v>
      </c>
      <c r="AB25" s="8" t="e">
        <f t="shared" si="1"/>
        <v>#DIV/0!</v>
      </c>
      <c r="AC25" t="e">
        <f t="shared" si="2"/>
        <v>#DIV/0!</v>
      </c>
    </row>
    <row r="26" spans="2:29" ht="55.8" thickBot="1" x14ac:dyDescent="0.35">
      <c r="B26" s="18" t="s">
        <v>149</v>
      </c>
      <c r="C26" s="6" t="s">
        <v>150</v>
      </c>
      <c r="D26" s="6"/>
      <c r="E26" s="6"/>
      <c r="F26" s="6"/>
      <c r="G26" s="6"/>
      <c r="H26" s="6"/>
      <c r="I26" s="6"/>
      <c r="J26" s="15">
        <f t="shared" si="0"/>
        <v>0</v>
      </c>
      <c r="K26" s="26" t="e">
        <f t="shared" si="3"/>
        <v>#DIV/0!</v>
      </c>
      <c r="L26" s="3">
        <v>45490</v>
      </c>
      <c r="M26" s="4">
        <v>0.02</v>
      </c>
      <c r="P26" s="21" t="s">
        <v>212</v>
      </c>
      <c r="Q26" s="35" t="s">
        <v>213</v>
      </c>
      <c r="R26" s="35"/>
      <c r="S26" s="35"/>
      <c r="T26" s="35"/>
      <c r="U26" s="28"/>
      <c r="V26" s="69" t="e">
        <f t="shared" si="4"/>
        <v>#DIV/0!</v>
      </c>
      <c r="W26" t="e">
        <f t="shared" si="5"/>
        <v>#DIV/0!</v>
      </c>
      <c r="X26" s="69" t="e">
        <f t="shared" si="6"/>
        <v>#DIV/0!</v>
      </c>
      <c r="Y26" t="e">
        <f t="shared" si="7"/>
        <v>#DIV/0!</v>
      </c>
      <c r="Z26" s="69" t="e">
        <f t="shared" si="8"/>
        <v>#DIV/0!</v>
      </c>
      <c r="AA26" t="e">
        <f t="shared" si="9"/>
        <v>#DIV/0!</v>
      </c>
      <c r="AB26" s="8" t="e">
        <f t="shared" si="1"/>
        <v>#DIV/0!</v>
      </c>
      <c r="AC26" t="e">
        <f t="shared" si="2"/>
        <v>#DIV/0!</v>
      </c>
    </row>
    <row r="27" spans="2:29" ht="42" thickBot="1" x14ac:dyDescent="0.35">
      <c r="B27" s="18" t="s">
        <v>135</v>
      </c>
      <c r="C27" s="6" t="s">
        <v>136</v>
      </c>
      <c r="D27" s="6"/>
      <c r="E27" s="6"/>
      <c r="F27" s="6"/>
      <c r="G27" s="6"/>
      <c r="H27" s="6"/>
      <c r="I27" s="6"/>
      <c r="J27" s="15">
        <f t="shared" si="0"/>
        <v>0</v>
      </c>
      <c r="K27" s="26" t="e">
        <f t="shared" si="3"/>
        <v>#DIV/0!</v>
      </c>
      <c r="L27" s="3">
        <v>37239</v>
      </c>
      <c r="M27" s="4">
        <v>4.0000000000000001E-3</v>
      </c>
      <c r="P27" s="21" t="s">
        <v>179</v>
      </c>
      <c r="Q27" s="35" t="s">
        <v>180</v>
      </c>
      <c r="R27" s="35"/>
      <c r="S27" s="35"/>
      <c r="T27" s="35"/>
      <c r="U27" s="28"/>
      <c r="V27" s="69" t="e">
        <f t="shared" si="4"/>
        <v>#DIV/0!</v>
      </c>
      <c r="W27" t="e">
        <f t="shared" si="5"/>
        <v>#DIV/0!</v>
      </c>
      <c r="X27" s="69" t="e">
        <f t="shared" si="6"/>
        <v>#DIV/0!</v>
      </c>
      <c r="Y27" t="e">
        <f t="shared" si="7"/>
        <v>#DIV/0!</v>
      </c>
      <c r="Z27" s="69" t="e">
        <f t="shared" si="8"/>
        <v>#DIV/0!</v>
      </c>
      <c r="AA27" t="e">
        <f t="shared" si="9"/>
        <v>#DIV/0!</v>
      </c>
      <c r="AB27" s="8" t="e">
        <f t="shared" si="1"/>
        <v>#DIV/0!</v>
      </c>
      <c r="AC27" t="e">
        <f t="shared" si="2"/>
        <v>#DIV/0!</v>
      </c>
    </row>
    <row r="28" spans="2:29" ht="55.8" thickBot="1" x14ac:dyDescent="0.35">
      <c r="B28" s="18" t="s">
        <v>143</v>
      </c>
      <c r="C28" s="6" t="s">
        <v>144</v>
      </c>
      <c r="D28" s="6"/>
      <c r="E28" s="6"/>
      <c r="F28" s="6"/>
      <c r="G28" s="6"/>
      <c r="H28" s="6"/>
      <c r="I28" s="6"/>
      <c r="J28" s="15">
        <f t="shared" si="0"/>
        <v>0</v>
      </c>
      <c r="K28" s="26" t="e">
        <f t="shared" si="3"/>
        <v>#DIV/0!</v>
      </c>
      <c r="L28" s="3">
        <v>38042</v>
      </c>
      <c r="M28" s="4">
        <v>-7.4999999999999997E-2</v>
      </c>
      <c r="P28" s="21" t="s">
        <v>137</v>
      </c>
      <c r="Q28" s="35" t="s">
        <v>138</v>
      </c>
      <c r="R28" s="35"/>
      <c r="S28" s="35"/>
      <c r="T28" s="35"/>
      <c r="U28" s="28"/>
      <c r="V28" s="69" t="e">
        <f t="shared" si="4"/>
        <v>#DIV/0!</v>
      </c>
      <c r="W28" t="e">
        <f t="shared" si="5"/>
        <v>#DIV/0!</v>
      </c>
      <c r="X28" s="69" t="e">
        <f t="shared" si="6"/>
        <v>#DIV/0!</v>
      </c>
      <c r="Y28" t="e">
        <f t="shared" si="7"/>
        <v>#DIV/0!</v>
      </c>
      <c r="Z28" s="69" t="e">
        <f t="shared" si="8"/>
        <v>#DIV/0!</v>
      </c>
      <c r="AA28" t="e">
        <f t="shared" si="9"/>
        <v>#DIV/0!</v>
      </c>
      <c r="AB28" s="8" t="e">
        <f t="shared" si="1"/>
        <v>#DIV/0!</v>
      </c>
      <c r="AC28" t="e">
        <f t="shared" si="2"/>
        <v>#DIV/0!</v>
      </c>
    </row>
    <row r="29" spans="2:29" ht="28.2" thickBot="1" x14ac:dyDescent="0.35">
      <c r="B29" s="18" t="s">
        <v>175</v>
      </c>
      <c r="C29" s="6" t="s">
        <v>176</v>
      </c>
      <c r="D29" s="6"/>
      <c r="E29" s="6"/>
      <c r="F29" s="6"/>
      <c r="G29" s="6"/>
      <c r="H29" s="6"/>
      <c r="I29" s="6"/>
      <c r="J29" s="15">
        <f t="shared" si="0"/>
        <v>0</v>
      </c>
      <c r="K29" s="26" t="e">
        <f t="shared" si="3"/>
        <v>#DIV/0!</v>
      </c>
      <c r="L29" s="3">
        <v>31752</v>
      </c>
      <c r="M29" s="4">
        <v>-2.1000000000000001E-2</v>
      </c>
      <c r="P29" s="21" t="s">
        <v>141</v>
      </c>
      <c r="Q29" s="35" t="s">
        <v>142</v>
      </c>
      <c r="R29" s="35"/>
      <c r="S29" s="35"/>
      <c r="T29" s="35"/>
      <c r="U29" s="28"/>
      <c r="V29" s="69" t="e">
        <f t="shared" si="4"/>
        <v>#DIV/0!</v>
      </c>
      <c r="W29" t="e">
        <f t="shared" si="5"/>
        <v>#DIV/0!</v>
      </c>
      <c r="X29" s="69" t="e">
        <f t="shared" si="6"/>
        <v>#DIV/0!</v>
      </c>
      <c r="Y29" t="e">
        <f t="shared" si="7"/>
        <v>#DIV/0!</v>
      </c>
      <c r="Z29" s="69" t="e">
        <f t="shared" si="8"/>
        <v>#DIV/0!</v>
      </c>
      <c r="AA29" t="e">
        <f t="shared" si="9"/>
        <v>#DIV/0!</v>
      </c>
      <c r="AB29" s="8" t="e">
        <f t="shared" si="1"/>
        <v>#DIV/0!</v>
      </c>
      <c r="AC29" t="e">
        <f t="shared" si="2"/>
        <v>#DIV/0!</v>
      </c>
    </row>
    <row r="30" spans="2:29" ht="55.8" thickBot="1" x14ac:dyDescent="0.35">
      <c r="B30" s="18" t="s">
        <v>169</v>
      </c>
      <c r="C30" s="6" t="s">
        <v>170</v>
      </c>
      <c r="D30" s="6"/>
      <c r="E30" s="6"/>
      <c r="F30" s="6"/>
      <c r="G30" s="6"/>
      <c r="H30" s="6"/>
      <c r="I30" s="6"/>
      <c r="J30" s="15">
        <f t="shared" si="0"/>
        <v>0</v>
      </c>
      <c r="K30" s="26" t="e">
        <f t="shared" si="3"/>
        <v>#DIV/0!</v>
      </c>
      <c r="L30" s="3">
        <v>28036</v>
      </c>
      <c r="M30" s="4">
        <v>-7.0000000000000001E-3</v>
      </c>
      <c r="P30" s="21" t="s">
        <v>191</v>
      </c>
      <c r="Q30" s="35" t="s">
        <v>192</v>
      </c>
      <c r="R30" s="35"/>
      <c r="S30" s="35"/>
      <c r="T30" s="35"/>
      <c r="U30" s="28"/>
      <c r="V30" s="69" t="e">
        <f t="shared" si="4"/>
        <v>#DIV/0!</v>
      </c>
      <c r="W30" t="e">
        <f t="shared" si="5"/>
        <v>#DIV/0!</v>
      </c>
      <c r="X30" s="69" t="e">
        <f t="shared" si="6"/>
        <v>#DIV/0!</v>
      </c>
      <c r="Y30" t="e">
        <f t="shared" si="7"/>
        <v>#DIV/0!</v>
      </c>
      <c r="Z30" s="69" t="e">
        <f t="shared" si="8"/>
        <v>#DIV/0!</v>
      </c>
      <c r="AA30" t="e">
        <f t="shared" si="9"/>
        <v>#DIV/0!</v>
      </c>
      <c r="AB30" s="8" t="e">
        <f t="shared" si="1"/>
        <v>#DIV/0!</v>
      </c>
      <c r="AC30" t="e">
        <f t="shared" si="2"/>
        <v>#DIV/0!</v>
      </c>
    </row>
    <row r="31" spans="2:29" ht="15" thickBot="1" x14ac:dyDescent="0.35">
      <c r="B31" s="18" t="s">
        <v>145</v>
      </c>
      <c r="C31" s="6" t="s">
        <v>146</v>
      </c>
      <c r="D31" s="6"/>
      <c r="E31" s="6"/>
      <c r="F31" s="6"/>
      <c r="G31" s="6"/>
      <c r="H31" s="6"/>
      <c r="I31" s="6"/>
      <c r="J31" s="15">
        <f t="shared" si="0"/>
        <v>0</v>
      </c>
      <c r="K31" s="26" t="e">
        <f t="shared" si="3"/>
        <v>#DIV/0!</v>
      </c>
      <c r="L31" s="3">
        <v>30245</v>
      </c>
      <c r="M31" s="4">
        <v>-8.9999999999999993E-3</v>
      </c>
      <c r="P31" s="21" t="s">
        <v>214</v>
      </c>
      <c r="Q31" s="35" t="s">
        <v>215</v>
      </c>
      <c r="R31" s="35"/>
      <c r="S31" s="35"/>
      <c r="T31" s="35"/>
      <c r="U31" s="28"/>
      <c r="V31" s="69" t="e">
        <f t="shared" si="4"/>
        <v>#DIV/0!</v>
      </c>
      <c r="W31" t="e">
        <f t="shared" si="5"/>
        <v>#DIV/0!</v>
      </c>
      <c r="X31" s="69" t="e">
        <f t="shared" si="6"/>
        <v>#DIV/0!</v>
      </c>
      <c r="Y31" t="e">
        <f t="shared" si="7"/>
        <v>#DIV/0!</v>
      </c>
      <c r="Z31" s="69" t="e">
        <f t="shared" si="8"/>
        <v>#DIV/0!</v>
      </c>
      <c r="AA31" t="e">
        <f t="shared" si="9"/>
        <v>#DIV/0!</v>
      </c>
      <c r="AB31" s="8" t="e">
        <f t="shared" si="1"/>
        <v>#DIV/0!</v>
      </c>
      <c r="AC31" t="e">
        <f t="shared" si="2"/>
        <v>#DIV/0!</v>
      </c>
    </row>
    <row r="32" spans="2:29" ht="28.2" thickBot="1" x14ac:dyDescent="0.35">
      <c r="B32" s="18" t="s">
        <v>147</v>
      </c>
      <c r="C32" s="6" t="s">
        <v>148</v>
      </c>
      <c r="D32" s="6"/>
      <c r="E32" s="6"/>
      <c r="F32" s="6"/>
      <c r="G32" s="6"/>
      <c r="H32" s="6"/>
      <c r="I32" s="6"/>
      <c r="J32" s="15">
        <f t="shared" si="0"/>
        <v>0</v>
      </c>
      <c r="K32" s="26" t="e">
        <f t="shared" si="3"/>
        <v>#DIV/0!</v>
      </c>
      <c r="L32" s="3">
        <v>25850</v>
      </c>
      <c r="M32" s="4">
        <v>-9.7000000000000003E-2</v>
      </c>
      <c r="P32" s="21" t="s">
        <v>216</v>
      </c>
      <c r="Q32" s="35" t="s">
        <v>217</v>
      </c>
      <c r="R32" s="35"/>
      <c r="S32" s="35"/>
      <c r="T32" s="35"/>
      <c r="U32" s="28"/>
      <c r="V32" s="69" t="e">
        <f t="shared" si="4"/>
        <v>#DIV/0!</v>
      </c>
      <c r="W32" t="e">
        <f t="shared" si="5"/>
        <v>#DIV/0!</v>
      </c>
      <c r="X32" s="69" t="e">
        <f t="shared" si="6"/>
        <v>#DIV/0!</v>
      </c>
      <c r="Y32" t="e">
        <f t="shared" si="7"/>
        <v>#DIV/0!</v>
      </c>
      <c r="Z32" s="69" t="e">
        <f t="shared" si="8"/>
        <v>#DIV/0!</v>
      </c>
      <c r="AA32" t="e">
        <f t="shared" si="9"/>
        <v>#DIV/0!</v>
      </c>
      <c r="AB32" s="8" t="e">
        <f t="shared" si="1"/>
        <v>#DIV/0!</v>
      </c>
      <c r="AC32" t="e">
        <f t="shared" si="2"/>
        <v>#DIV/0!</v>
      </c>
    </row>
    <row r="33" spans="2:29" ht="42" thickBot="1" x14ac:dyDescent="0.35">
      <c r="B33" s="18" t="s">
        <v>189</v>
      </c>
      <c r="C33" s="6" t="s">
        <v>190</v>
      </c>
      <c r="D33" s="6"/>
      <c r="E33" s="6"/>
      <c r="F33" s="6"/>
      <c r="G33" s="6"/>
      <c r="H33" s="6"/>
      <c r="I33" s="6"/>
      <c r="J33" s="15">
        <f t="shared" si="0"/>
        <v>0</v>
      </c>
      <c r="K33" s="26" t="e">
        <f t="shared" si="3"/>
        <v>#DIV/0!</v>
      </c>
      <c r="L33" s="3">
        <v>20227</v>
      </c>
      <c r="M33" s="4">
        <v>4.0000000000000001E-3</v>
      </c>
      <c r="P33" s="21" t="s">
        <v>218</v>
      </c>
      <c r="Q33" s="35" t="s">
        <v>219</v>
      </c>
      <c r="R33" s="35"/>
      <c r="S33" s="35"/>
      <c r="T33" s="35"/>
      <c r="U33" s="28"/>
      <c r="V33" s="69" t="e">
        <f t="shared" si="4"/>
        <v>#DIV/0!</v>
      </c>
      <c r="W33" t="e">
        <f t="shared" si="5"/>
        <v>#DIV/0!</v>
      </c>
      <c r="X33" s="69" t="e">
        <f t="shared" si="6"/>
        <v>#DIV/0!</v>
      </c>
      <c r="Y33" t="e">
        <f t="shared" si="7"/>
        <v>#DIV/0!</v>
      </c>
      <c r="Z33" s="69" t="e">
        <f t="shared" si="8"/>
        <v>#DIV/0!</v>
      </c>
      <c r="AA33" t="e">
        <f t="shared" si="9"/>
        <v>#DIV/0!</v>
      </c>
      <c r="AB33" s="8" t="e">
        <f t="shared" si="1"/>
        <v>#DIV/0!</v>
      </c>
      <c r="AC33" t="e">
        <f t="shared" si="2"/>
        <v>#DIV/0!</v>
      </c>
    </row>
    <row r="34" spans="2:29" ht="42" thickBot="1" x14ac:dyDescent="0.35">
      <c r="B34" s="18" t="s">
        <v>163</v>
      </c>
      <c r="C34" s="6" t="s">
        <v>164</v>
      </c>
      <c r="D34" s="6"/>
      <c r="E34" s="6"/>
      <c r="F34" s="6"/>
      <c r="G34" s="6"/>
      <c r="H34" s="6"/>
      <c r="I34" s="6"/>
      <c r="J34" s="15">
        <f t="shared" si="0"/>
        <v>0</v>
      </c>
      <c r="K34" s="26" t="e">
        <f t="shared" si="3"/>
        <v>#DIV/0!</v>
      </c>
      <c r="L34" s="3">
        <v>17683</v>
      </c>
      <c r="M34" s="4">
        <v>5.1999999999999998E-2</v>
      </c>
      <c r="P34" s="21" t="s">
        <v>220</v>
      </c>
      <c r="Q34" s="35" t="s">
        <v>221</v>
      </c>
      <c r="R34" s="35"/>
      <c r="S34" s="35"/>
      <c r="T34" s="35"/>
      <c r="U34" s="28"/>
      <c r="V34" s="69" t="e">
        <f t="shared" si="4"/>
        <v>#DIV/0!</v>
      </c>
      <c r="W34" t="e">
        <f t="shared" si="5"/>
        <v>#DIV/0!</v>
      </c>
      <c r="X34" s="69" t="e">
        <f t="shared" si="6"/>
        <v>#DIV/0!</v>
      </c>
      <c r="Y34" t="e">
        <f t="shared" si="7"/>
        <v>#DIV/0!</v>
      </c>
      <c r="Z34" s="69" t="e">
        <f t="shared" si="8"/>
        <v>#DIV/0!</v>
      </c>
      <c r="AA34" t="e">
        <f t="shared" si="9"/>
        <v>#DIV/0!</v>
      </c>
      <c r="AB34" s="8" t="e">
        <f t="shared" si="1"/>
        <v>#DIV/0!</v>
      </c>
      <c r="AC34" t="e">
        <f t="shared" si="2"/>
        <v>#DIV/0!</v>
      </c>
    </row>
    <row r="35" spans="2:29" ht="28.2" thickBot="1" x14ac:dyDescent="0.35">
      <c r="B35" s="18" t="s">
        <v>151</v>
      </c>
      <c r="C35" s="6" t="s">
        <v>152</v>
      </c>
      <c r="D35" s="6"/>
      <c r="E35" s="6"/>
      <c r="F35" s="6"/>
      <c r="G35" s="6"/>
      <c r="H35" s="6"/>
      <c r="I35" s="6"/>
      <c r="J35" s="15">
        <f t="shared" si="0"/>
        <v>0</v>
      </c>
      <c r="K35" s="26" t="e">
        <f t="shared" si="3"/>
        <v>#DIV/0!</v>
      </c>
      <c r="L35" s="3">
        <v>12854</v>
      </c>
      <c r="M35" s="4">
        <v>-1.0999999999999999E-2</v>
      </c>
      <c r="P35" s="21" t="s">
        <v>222</v>
      </c>
      <c r="Q35" s="35" t="s">
        <v>223</v>
      </c>
      <c r="R35" s="35"/>
      <c r="S35" s="35"/>
      <c r="T35" s="35"/>
      <c r="U35" s="28"/>
      <c r="V35" s="69" t="e">
        <f t="shared" si="4"/>
        <v>#DIV/0!</v>
      </c>
      <c r="W35" t="e">
        <f t="shared" si="5"/>
        <v>#DIV/0!</v>
      </c>
      <c r="X35" s="69" t="e">
        <f t="shared" si="6"/>
        <v>#DIV/0!</v>
      </c>
      <c r="Y35" t="e">
        <f t="shared" si="7"/>
        <v>#DIV/0!</v>
      </c>
      <c r="Z35" s="69" t="e">
        <f t="shared" si="8"/>
        <v>#DIV/0!</v>
      </c>
      <c r="AA35" t="e">
        <f t="shared" si="9"/>
        <v>#DIV/0!</v>
      </c>
      <c r="AB35" s="8" t="e">
        <f t="shared" si="1"/>
        <v>#DIV/0!</v>
      </c>
      <c r="AC35" t="e">
        <f t="shared" si="2"/>
        <v>#DIV/0!</v>
      </c>
    </row>
    <row r="36" spans="2:29" ht="28.2" thickBot="1" x14ac:dyDescent="0.35">
      <c r="B36" s="18" t="s">
        <v>165</v>
      </c>
      <c r="C36" s="6" t="s">
        <v>166</v>
      </c>
      <c r="D36" s="6"/>
      <c r="E36" s="6"/>
      <c r="F36" s="6"/>
      <c r="G36" s="6"/>
      <c r="H36" s="6"/>
      <c r="I36" s="6"/>
      <c r="J36" s="15">
        <f t="shared" si="0"/>
        <v>0</v>
      </c>
      <c r="K36" s="26" t="e">
        <f t="shared" si="3"/>
        <v>#DIV/0!</v>
      </c>
      <c r="L36" s="3">
        <v>10936</v>
      </c>
      <c r="M36" s="4">
        <v>0.06</v>
      </c>
      <c r="P36" s="21" t="s">
        <v>167</v>
      </c>
      <c r="Q36" s="35" t="s">
        <v>168</v>
      </c>
      <c r="R36" s="35"/>
      <c r="S36" s="35"/>
      <c r="T36" s="35"/>
      <c r="U36" s="28"/>
      <c r="V36" s="69" t="e">
        <f t="shared" si="4"/>
        <v>#DIV/0!</v>
      </c>
      <c r="W36" t="e">
        <f t="shared" si="5"/>
        <v>#DIV/0!</v>
      </c>
      <c r="X36" s="69" t="e">
        <f t="shared" si="6"/>
        <v>#DIV/0!</v>
      </c>
      <c r="Y36" t="e">
        <f t="shared" si="7"/>
        <v>#DIV/0!</v>
      </c>
      <c r="Z36" s="69" t="e">
        <f t="shared" si="8"/>
        <v>#DIV/0!</v>
      </c>
      <c r="AA36" t="e">
        <f t="shared" si="9"/>
        <v>#DIV/0!</v>
      </c>
      <c r="AB36" s="8" t="e">
        <f t="shared" si="1"/>
        <v>#DIV/0!</v>
      </c>
      <c r="AC36" t="e">
        <f t="shared" si="2"/>
        <v>#DIV/0!</v>
      </c>
    </row>
    <row r="37" spans="2:29" ht="15" thickBot="1" x14ac:dyDescent="0.35">
      <c r="B37" s="18" t="s">
        <v>157</v>
      </c>
      <c r="C37" s="6" t="s">
        <v>158</v>
      </c>
      <c r="D37" s="6"/>
      <c r="E37" s="6"/>
      <c r="F37" s="6"/>
      <c r="G37" s="6"/>
      <c r="H37" s="6"/>
      <c r="I37" s="6"/>
      <c r="J37" s="15">
        <f t="shared" si="0"/>
        <v>0</v>
      </c>
      <c r="K37" s="26" t="e">
        <f t="shared" si="3"/>
        <v>#DIV/0!</v>
      </c>
      <c r="L37" s="3">
        <v>10733</v>
      </c>
      <c r="M37" s="4">
        <v>-9.4E-2</v>
      </c>
      <c r="P37" s="21" t="s">
        <v>171</v>
      </c>
      <c r="Q37" s="35" t="s">
        <v>172</v>
      </c>
      <c r="R37" s="35"/>
      <c r="S37" s="35"/>
      <c r="T37" s="35"/>
      <c r="U37" s="28"/>
      <c r="V37" s="69" t="e">
        <f t="shared" si="4"/>
        <v>#DIV/0!</v>
      </c>
      <c r="W37" t="e">
        <f t="shared" si="5"/>
        <v>#DIV/0!</v>
      </c>
      <c r="X37" s="69" t="e">
        <f t="shared" si="6"/>
        <v>#DIV/0!</v>
      </c>
      <c r="Y37" t="e">
        <f t="shared" si="7"/>
        <v>#DIV/0!</v>
      </c>
      <c r="Z37" s="69" t="e">
        <f t="shared" si="8"/>
        <v>#DIV/0!</v>
      </c>
      <c r="AA37" t="e">
        <f t="shared" si="9"/>
        <v>#DIV/0!</v>
      </c>
      <c r="AB37" s="8" t="e">
        <f t="shared" si="1"/>
        <v>#DIV/0!</v>
      </c>
      <c r="AC37" t="e">
        <f t="shared" si="2"/>
        <v>#DIV/0!</v>
      </c>
    </row>
    <row r="38" spans="2:29" ht="28.2" thickBot="1" x14ac:dyDescent="0.35">
      <c r="B38" s="18" t="s">
        <v>153</v>
      </c>
      <c r="C38" s="6" t="s">
        <v>154</v>
      </c>
      <c r="D38" s="6"/>
      <c r="E38" s="6"/>
      <c r="F38" s="6"/>
      <c r="G38" s="6"/>
      <c r="H38" s="6"/>
      <c r="I38" s="6"/>
      <c r="J38" s="15">
        <f t="shared" si="0"/>
        <v>0</v>
      </c>
      <c r="K38" s="26" t="e">
        <f t="shared" si="3"/>
        <v>#DIV/0!</v>
      </c>
      <c r="L38" s="3">
        <v>9385</v>
      </c>
      <c r="M38" s="4">
        <v>-1.2E-2</v>
      </c>
      <c r="P38" s="21" t="s">
        <v>145</v>
      </c>
      <c r="Q38" s="35" t="s">
        <v>146</v>
      </c>
      <c r="R38" s="35"/>
      <c r="S38" s="35"/>
      <c r="T38" s="35"/>
      <c r="U38" s="28"/>
      <c r="V38" s="69" t="e">
        <f t="shared" si="4"/>
        <v>#DIV/0!</v>
      </c>
      <c r="W38" t="e">
        <f t="shared" si="5"/>
        <v>#DIV/0!</v>
      </c>
      <c r="X38" s="69" t="e">
        <f t="shared" si="6"/>
        <v>#DIV/0!</v>
      </c>
      <c r="Y38" t="e">
        <f t="shared" si="7"/>
        <v>#DIV/0!</v>
      </c>
      <c r="Z38" s="69" t="e">
        <f t="shared" si="8"/>
        <v>#DIV/0!</v>
      </c>
      <c r="AA38" t="e">
        <f t="shared" si="9"/>
        <v>#DIV/0!</v>
      </c>
      <c r="AB38" s="8" t="e">
        <f t="shared" si="1"/>
        <v>#DIV/0!</v>
      </c>
      <c r="AC38" t="e">
        <f t="shared" si="2"/>
        <v>#DIV/0!</v>
      </c>
    </row>
    <row r="39" spans="2:29" ht="15" thickBot="1" x14ac:dyDescent="0.35">
      <c r="B39" s="18" t="s">
        <v>191</v>
      </c>
      <c r="C39" s="6" t="s">
        <v>192</v>
      </c>
      <c r="D39" s="6"/>
      <c r="E39" s="6"/>
      <c r="F39" s="6"/>
      <c r="G39" s="6"/>
      <c r="H39" s="6"/>
      <c r="I39" s="6"/>
      <c r="J39" s="15">
        <f t="shared" si="0"/>
        <v>0</v>
      </c>
      <c r="K39" s="26" t="e">
        <f t="shared" si="3"/>
        <v>#DIV/0!</v>
      </c>
      <c r="L39" s="3">
        <v>12116</v>
      </c>
      <c r="M39" s="4">
        <v>9.7000000000000003E-2</v>
      </c>
      <c r="P39" s="21" t="s">
        <v>189</v>
      </c>
      <c r="Q39" s="35" t="s">
        <v>190</v>
      </c>
      <c r="R39" s="35"/>
      <c r="S39" s="35"/>
      <c r="T39" s="35"/>
      <c r="U39" s="28"/>
      <c r="V39" s="69" t="e">
        <f t="shared" si="4"/>
        <v>#DIV/0!</v>
      </c>
      <c r="W39" t="e">
        <f t="shared" si="5"/>
        <v>#DIV/0!</v>
      </c>
      <c r="X39" s="69" t="e">
        <f t="shared" si="6"/>
        <v>#DIV/0!</v>
      </c>
      <c r="Y39" t="e">
        <f t="shared" si="7"/>
        <v>#DIV/0!</v>
      </c>
      <c r="Z39" s="69" t="e">
        <f t="shared" si="8"/>
        <v>#DIV/0!</v>
      </c>
      <c r="AA39" t="e">
        <f t="shared" si="9"/>
        <v>#DIV/0!</v>
      </c>
      <c r="AB39" s="8" t="e">
        <f t="shared" si="1"/>
        <v>#DIV/0!</v>
      </c>
      <c r="AC39" t="e">
        <f t="shared" si="2"/>
        <v>#DIV/0!</v>
      </c>
    </row>
    <row r="40" spans="2:29" ht="28.2" thickBot="1" x14ac:dyDescent="0.35">
      <c r="B40" s="18" t="s">
        <v>161</v>
      </c>
      <c r="C40" s="6" t="s">
        <v>162</v>
      </c>
      <c r="D40" s="6"/>
      <c r="E40" s="6"/>
      <c r="F40" s="6"/>
      <c r="G40" s="6"/>
      <c r="H40" s="6"/>
      <c r="I40" s="6"/>
      <c r="J40" s="15">
        <f t="shared" si="0"/>
        <v>0</v>
      </c>
      <c r="K40" s="26" t="e">
        <f t="shared" si="3"/>
        <v>#DIV/0!</v>
      </c>
      <c r="L40" s="3">
        <v>6368</v>
      </c>
      <c r="M40" s="4">
        <v>4.7E-2</v>
      </c>
      <c r="P40" s="21" t="s">
        <v>127</v>
      </c>
      <c r="Q40" s="35" t="s">
        <v>128</v>
      </c>
      <c r="R40" s="35"/>
      <c r="S40" s="35"/>
      <c r="T40" s="35"/>
      <c r="U40" s="28"/>
      <c r="V40" s="69" t="e">
        <f t="shared" si="4"/>
        <v>#DIV/0!</v>
      </c>
      <c r="W40" t="e">
        <f t="shared" si="5"/>
        <v>#DIV/0!</v>
      </c>
      <c r="X40" s="69" t="e">
        <f t="shared" si="6"/>
        <v>#DIV/0!</v>
      </c>
      <c r="Y40" t="e">
        <f t="shared" si="7"/>
        <v>#DIV/0!</v>
      </c>
      <c r="Z40" s="69" t="e">
        <f t="shared" si="8"/>
        <v>#DIV/0!</v>
      </c>
      <c r="AA40" t="e">
        <f t="shared" si="9"/>
        <v>#DIV/0!</v>
      </c>
      <c r="AB40" s="8" t="e">
        <f t="shared" si="1"/>
        <v>#DIV/0!</v>
      </c>
      <c r="AC40" t="e">
        <f t="shared" si="2"/>
        <v>#DIV/0!</v>
      </c>
    </row>
    <row r="41" spans="2:29" ht="15" thickBot="1" x14ac:dyDescent="0.35">
      <c r="L41" s="7"/>
      <c r="M41" s="62"/>
      <c r="P41" s="21" t="s">
        <v>139</v>
      </c>
      <c r="Q41" s="35" t="s">
        <v>140</v>
      </c>
      <c r="R41" s="35"/>
      <c r="S41" s="35"/>
      <c r="T41" s="35"/>
      <c r="U41" s="28"/>
      <c r="V41" s="69" t="e">
        <f t="shared" si="4"/>
        <v>#DIV/0!</v>
      </c>
      <c r="W41" t="e">
        <f t="shared" si="5"/>
        <v>#DIV/0!</v>
      </c>
      <c r="X41" s="69" t="e">
        <f t="shared" si="6"/>
        <v>#DIV/0!</v>
      </c>
      <c r="Y41" t="e">
        <f t="shared" si="7"/>
        <v>#DIV/0!</v>
      </c>
      <c r="Z41" s="69" t="e">
        <f t="shared" si="8"/>
        <v>#DIV/0!</v>
      </c>
      <c r="AA41" t="e">
        <f t="shared" si="9"/>
        <v>#DIV/0!</v>
      </c>
      <c r="AB41" s="8" t="e">
        <f t="shared" si="1"/>
        <v>#DIV/0!</v>
      </c>
      <c r="AC41" t="e">
        <f t="shared" si="2"/>
        <v>#DIV/0!</v>
      </c>
    </row>
    <row r="42" spans="2:29" ht="15" thickBot="1" x14ac:dyDescent="0.35">
      <c r="P42" s="21" t="s">
        <v>143</v>
      </c>
      <c r="Q42" s="35" t="s">
        <v>144</v>
      </c>
      <c r="R42" s="35"/>
      <c r="S42" s="35"/>
      <c r="T42" s="35"/>
      <c r="U42" s="28"/>
      <c r="V42" s="69" t="e">
        <f t="shared" si="4"/>
        <v>#DIV/0!</v>
      </c>
      <c r="W42" t="e">
        <f t="shared" si="5"/>
        <v>#DIV/0!</v>
      </c>
      <c r="X42" s="69" t="e">
        <f t="shared" si="6"/>
        <v>#DIV/0!</v>
      </c>
      <c r="Y42" t="e">
        <f t="shared" si="7"/>
        <v>#DIV/0!</v>
      </c>
      <c r="Z42" s="69" t="e">
        <f t="shared" si="8"/>
        <v>#DIV/0!</v>
      </c>
      <c r="AA42" t="e">
        <f t="shared" si="9"/>
        <v>#DIV/0!</v>
      </c>
      <c r="AB42" s="8" t="e">
        <f t="shared" si="1"/>
        <v>#DIV/0!</v>
      </c>
      <c r="AC42" t="e">
        <f t="shared" si="2"/>
        <v>#DIV/0!</v>
      </c>
    </row>
    <row r="43" spans="2:29" ht="15" thickBot="1" x14ac:dyDescent="0.35">
      <c r="P43" s="21" t="s">
        <v>133</v>
      </c>
      <c r="Q43" s="35" t="s">
        <v>134</v>
      </c>
      <c r="R43" s="35"/>
      <c r="S43" s="35"/>
      <c r="T43" s="35"/>
      <c r="U43" s="28"/>
      <c r="V43" s="69" t="e">
        <f t="shared" si="4"/>
        <v>#DIV/0!</v>
      </c>
      <c r="W43" t="e">
        <f t="shared" si="5"/>
        <v>#DIV/0!</v>
      </c>
      <c r="X43" s="69" t="e">
        <f t="shared" si="6"/>
        <v>#DIV/0!</v>
      </c>
      <c r="Y43" t="e">
        <f t="shared" si="7"/>
        <v>#DIV/0!</v>
      </c>
      <c r="Z43" s="69" t="e">
        <f t="shared" si="8"/>
        <v>#DIV/0!</v>
      </c>
      <c r="AA43" t="e">
        <f t="shared" si="9"/>
        <v>#DIV/0!</v>
      </c>
      <c r="AB43" s="8" t="e">
        <f t="shared" si="1"/>
        <v>#DIV/0!</v>
      </c>
      <c r="AC43" t="e">
        <f t="shared" si="2"/>
        <v>#DIV/0!</v>
      </c>
    </row>
    <row r="44" spans="2:29" ht="15" thickBot="1" x14ac:dyDescent="0.35">
      <c r="P44" s="21" t="s">
        <v>185</v>
      </c>
      <c r="Q44" s="35" t="s">
        <v>186</v>
      </c>
      <c r="R44" s="35"/>
      <c r="S44" s="35"/>
      <c r="T44" s="35"/>
      <c r="U44" s="28"/>
      <c r="V44" s="69" t="e">
        <f t="shared" si="4"/>
        <v>#DIV/0!</v>
      </c>
      <c r="W44" t="e">
        <f t="shared" si="5"/>
        <v>#DIV/0!</v>
      </c>
      <c r="X44" s="69" t="e">
        <f t="shared" si="6"/>
        <v>#DIV/0!</v>
      </c>
      <c r="Y44" t="e">
        <f t="shared" si="7"/>
        <v>#DIV/0!</v>
      </c>
      <c r="Z44" s="69" t="e">
        <f t="shared" si="8"/>
        <v>#DIV/0!</v>
      </c>
      <c r="AA44" t="e">
        <f t="shared" si="9"/>
        <v>#DIV/0!</v>
      </c>
      <c r="AB44" s="8" t="e">
        <f t="shared" si="1"/>
        <v>#DIV/0!</v>
      </c>
      <c r="AC44" t="e">
        <f t="shared" si="2"/>
        <v>#DIV/0!</v>
      </c>
    </row>
    <row r="45" spans="2:29" ht="15" thickBot="1" x14ac:dyDescent="0.35">
      <c r="P45" s="21" t="s">
        <v>181</v>
      </c>
      <c r="Q45" s="35" t="s">
        <v>182</v>
      </c>
      <c r="R45" s="35"/>
      <c r="S45" s="35"/>
      <c r="T45" s="35"/>
      <c r="U45" s="28"/>
      <c r="V45" s="69" t="e">
        <f t="shared" si="4"/>
        <v>#DIV/0!</v>
      </c>
      <c r="W45" t="e">
        <f t="shared" si="5"/>
        <v>#DIV/0!</v>
      </c>
      <c r="X45" s="69" t="e">
        <f t="shared" si="6"/>
        <v>#DIV/0!</v>
      </c>
      <c r="Y45" t="e">
        <f t="shared" si="7"/>
        <v>#DIV/0!</v>
      </c>
      <c r="Z45" s="69" t="e">
        <f t="shared" si="8"/>
        <v>#DIV/0!</v>
      </c>
      <c r="AA45" t="e">
        <f t="shared" si="9"/>
        <v>#DIV/0!</v>
      </c>
      <c r="AB45" s="8" t="e">
        <f t="shared" si="1"/>
        <v>#DIV/0!</v>
      </c>
      <c r="AC45" t="e">
        <f t="shared" si="2"/>
        <v>#DIV/0!</v>
      </c>
    </row>
    <row r="46" spans="2:29" ht="15" thickBot="1" x14ac:dyDescent="0.35">
      <c r="P46" s="21" t="s">
        <v>187</v>
      </c>
      <c r="Q46" s="35" t="s">
        <v>188</v>
      </c>
      <c r="R46" s="35"/>
      <c r="S46" s="35"/>
      <c r="T46" s="35"/>
      <c r="U46" s="28"/>
      <c r="V46" s="69" t="e">
        <f t="shared" si="4"/>
        <v>#DIV/0!</v>
      </c>
      <c r="W46" t="e">
        <f t="shared" si="5"/>
        <v>#DIV/0!</v>
      </c>
      <c r="X46" s="69" t="e">
        <f t="shared" si="6"/>
        <v>#DIV/0!</v>
      </c>
      <c r="Y46" t="e">
        <f t="shared" si="7"/>
        <v>#DIV/0!</v>
      </c>
      <c r="Z46" s="69" t="e">
        <f t="shared" si="8"/>
        <v>#DIV/0!</v>
      </c>
      <c r="AA46" t="e">
        <f t="shared" si="9"/>
        <v>#DIV/0!</v>
      </c>
      <c r="AB46" s="8" t="e">
        <f t="shared" si="1"/>
        <v>#DIV/0!</v>
      </c>
      <c r="AC46" t="e">
        <f t="shared" si="2"/>
        <v>#DIV/0!</v>
      </c>
    </row>
    <row r="47" spans="2:29" ht="15" thickBot="1" x14ac:dyDescent="0.35">
      <c r="P47" s="21" t="s">
        <v>165</v>
      </c>
      <c r="Q47" s="35" t="s">
        <v>166</v>
      </c>
      <c r="R47" s="35"/>
      <c r="S47" s="35"/>
      <c r="T47" s="35"/>
      <c r="U47" s="28"/>
      <c r="V47" s="69" t="e">
        <f t="shared" si="4"/>
        <v>#DIV/0!</v>
      </c>
      <c r="W47" t="e">
        <f t="shared" si="5"/>
        <v>#DIV/0!</v>
      </c>
      <c r="X47" s="69" t="e">
        <f t="shared" si="6"/>
        <v>#DIV/0!</v>
      </c>
      <c r="Y47" t="e">
        <f t="shared" si="7"/>
        <v>#DIV/0!</v>
      </c>
      <c r="Z47" s="69" t="e">
        <f t="shared" si="8"/>
        <v>#DIV/0!</v>
      </c>
      <c r="AA47" t="e">
        <f t="shared" si="9"/>
        <v>#DIV/0!</v>
      </c>
      <c r="AB47" s="8" t="e">
        <f t="shared" si="1"/>
        <v>#DIV/0!</v>
      </c>
      <c r="AC47" t="e">
        <f t="shared" si="2"/>
        <v>#DIV/0!</v>
      </c>
    </row>
    <row r="48" spans="2:29" ht="15" thickBot="1" x14ac:dyDescent="0.35">
      <c r="P48" s="21" t="s">
        <v>131</v>
      </c>
      <c r="Q48" s="35" t="s">
        <v>132</v>
      </c>
      <c r="R48" s="35"/>
      <c r="S48" s="35"/>
      <c r="T48" s="35"/>
      <c r="U48" s="28"/>
      <c r="V48" s="69" t="e">
        <f t="shared" si="4"/>
        <v>#DIV/0!</v>
      </c>
      <c r="W48" t="e">
        <f t="shared" si="5"/>
        <v>#DIV/0!</v>
      </c>
      <c r="X48" s="69" t="e">
        <f t="shared" si="6"/>
        <v>#DIV/0!</v>
      </c>
      <c r="Y48" t="e">
        <f t="shared" si="7"/>
        <v>#DIV/0!</v>
      </c>
      <c r="Z48" s="69" t="e">
        <f t="shared" si="8"/>
        <v>#DIV/0!</v>
      </c>
      <c r="AA48" t="e">
        <f t="shared" si="9"/>
        <v>#DIV/0!</v>
      </c>
      <c r="AB48" s="8" t="e">
        <f t="shared" si="1"/>
        <v>#DIV/0!</v>
      </c>
      <c r="AC48" t="e">
        <f t="shared" si="2"/>
        <v>#DIV/0!</v>
      </c>
    </row>
    <row r="49" spans="16:29" ht="15" thickBot="1" x14ac:dyDescent="0.35">
      <c r="P49" s="21" t="s">
        <v>117</v>
      </c>
      <c r="Q49" s="35" t="s">
        <v>118</v>
      </c>
      <c r="R49" s="35"/>
      <c r="S49" s="35"/>
      <c r="T49" s="35"/>
      <c r="U49" s="28"/>
      <c r="V49" s="69" t="e">
        <f t="shared" si="4"/>
        <v>#DIV/0!</v>
      </c>
      <c r="W49" t="e">
        <f t="shared" si="5"/>
        <v>#DIV/0!</v>
      </c>
      <c r="X49" s="69" t="e">
        <f t="shared" si="6"/>
        <v>#DIV/0!</v>
      </c>
      <c r="Y49" t="e">
        <f t="shared" si="7"/>
        <v>#DIV/0!</v>
      </c>
      <c r="Z49" s="69" t="e">
        <f t="shared" si="8"/>
        <v>#DIV/0!</v>
      </c>
      <c r="AA49" t="e">
        <f t="shared" si="9"/>
        <v>#DIV/0!</v>
      </c>
      <c r="AB49" s="8" t="e">
        <f t="shared" si="1"/>
        <v>#DIV/0!</v>
      </c>
      <c r="AC49" t="e">
        <f t="shared" si="2"/>
        <v>#DIV/0!</v>
      </c>
    </row>
    <row r="50" spans="16:29" ht="15" thickBot="1" x14ac:dyDescent="0.35">
      <c r="P50" s="21" t="s">
        <v>115</v>
      </c>
      <c r="Q50" s="35" t="s">
        <v>116</v>
      </c>
      <c r="R50" s="35"/>
      <c r="S50" s="35"/>
      <c r="T50" s="35"/>
      <c r="U50" s="28"/>
      <c r="V50" s="69" t="e">
        <f t="shared" si="4"/>
        <v>#DIV/0!</v>
      </c>
      <c r="W50" t="e">
        <f t="shared" si="5"/>
        <v>#DIV/0!</v>
      </c>
      <c r="X50" s="69" t="e">
        <f t="shared" si="6"/>
        <v>#DIV/0!</v>
      </c>
      <c r="Y50" t="e">
        <f t="shared" si="7"/>
        <v>#DIV/0!</v>
      </c>
      <c r="Z50" s="69" t="e">
        <f t="shared" si="8"/>
        <v>#DIV/0!</v>
      </c>
      <c r="AA50" t="e">
        <f t="shared" si="9"/>
        <v>#DIV/0!</v>
      </c>
      <c r="AB50" s="8" t="e">
        <f t="shared" si="1"/>
        <v>#DIV/0!</v>
      </c>
      <c r="AC50" t="e">
        <f t="shared" si="2"/>
        <v>#DIV/0!</v>
      </c>
    </row>
    <row r="51" spans="16:29" ht="15" thickBot="1" x14ac:dyDescent="0.35">
      <c r="P51" s="21" t="s">
        <v>224</v>
      </c>
      <c r="Q51" s="35" t="s">
        <v>225</v>
      </c>
      <c r="R51" s="35"/>
      <c r="S51" s="35"/>
      <c r="T51" s="35"/>
      <c r="U51" s="28"/>
      <c r="V51" s="69" t="e">
        <f t="shared" si="4"/>
        <v>#DIV/0!</v>
      </c>
      <c r="W51" t="e">
        <f t="shared" si="5"/>
        <v>#DIV/0!</v>
      </c>
      <c r="X51" s="69" t="e">
        <f t="shared" si="6"/>
        <v>#DIV/0!</v>
      </c>
      <c r="Y51" t="e">
        <f t="shared" si="7"/>
        <v>#DIV/0!</v>
      </c>
      <c r="Z51" s="69" t="e">
        <f t="shared" si="8"/>
        <v>#DIV/0!</v>
      </c>
      <c r="AA51" t="e">
        <f t="shared" si="9"/>
        <v>#DIV/0!</v>
      </c>
      <c r="AB51" s="8" t="e">
        <f t="shared" si="1"/>
        <v>#DIV/0!</v>
      </c>
      <c r="AC51" t="e">
        <f t="shared" si="2"/>
        <v>#DIV/0!</v>
      </c>
    </row>
    <row r="52" spans="16:29" ht="15" thickBot="1" x14ac:dyDescent="0.35">
      <c r="P52" s="21" t="s">
        <v>157</v>
      </c>
      <c r="Q52" s="35" t="s">
        <v>158</v>
      </c>
      <c r="R52" s="35"/>
      <c r="S52" s="35"/>
      <c r="T52" s="35"/>
      <c r="U52" s="28"/>
      <c r="V52" s="69" t="e">
        <f t="shared" si="4"/>
        <v>#DIV/0!</v>
      </c>
      <c r="W52" t="e">
        <f t="shared" si="5"/>
        <v>#DIV/0!</v>
      </c>
      <c r="X52" s="69" t="e">
        <f t="shared" si="6"/>
        <v>#DIV/0!</v>
      </c>
      <c r="Y52" t="e">
        <f t="shared" si="7"/>
        <v>#DIV/0!</v>
      </c>
      <c r="Z52" s="69" t="e">
        <f t="shared" si="8"/>
        <v>#DIV/0!</v>
      </c>
      <c r="AA52" t="e">
        <f t="shared" si="9"/>
        <v>#DIV/0!</v>
      </c>
      <c r="AB52" s="8" t="e">
        <f t="shared" si="1"/>
        <v>#DIV/0!</v>
      </c>
      <c r="AC52" t="e">
        <f t="shared" si="2"/>
        <v>#DIV/0!</v>
      </c>
    </row>
    <row r="53" spans="16:29" ht="15" thickBot="1" x14ac:dyDescent="0.35">
      <c r="P53" s="21" t="s">
        <v>226</v>
      </c>
      <c r="Q53" s="35" t="s">
        <v>227</v>
      </c>
      <c r="R53" s="35"/>
      <c r="S53" s="35"/>
      <c r="T53" s="35"/>
      <c r="U53" s="28"/>
      <c r="V53" s="69" t="e">
        <f t="shared" si="4"/>
        <v>#DIV/0!</v>
      </c>
      <c r="W53" t="e">
        <f t="shared" si="5"/>
        <v>#DIV/0!</v>
      </c>
      <c r="X53" s="69" t="e">
        <f t="shared" si="6"/>
        <v>#DIV/0!</v>
      </c>
      <c r="Y53" t="e">
        <f t="shared" si="7"/>
        <v>#DIV/0!</v>
      </c>
      <c r="Z53" s="69" t="e">
        <f t="shared" si="8"/>
        <v>#DIV/0!</v>
      </c>
      <c r="AA53" t="e">
        <f t="shared" si="9"/>
        <v>#DIV/0!</v>
      </c>
      <c r="AB53" s="8" t="e">
        <f t="shared" si="1"/>
        <v>#DIV/0!</v>
      </c>
      <c r="AC53" t="e">
        <f t="shared" si="2"/>
        <v>#DIV/0!</v>
      </c>
    </row>
    <row r="54" spans="16:29" x14ac:dyDescent="0.3">
      <c r="P54" s="21"/>
      <c r="Q54" s="35"/>
      <c r="R54" s="35"/>
      <c r="S54" s="35"/>
      <c r="T54" s="35"/>
      <c r="U54" s="28"/>
      <c r="V54" s="69" t="e">
        <f t="shared" si="4"/>
        <v>#DIV/0!</v>
      </c>
      <c r="W54" t="e">
        <f t="shared" si="5"/>
        <v>#DIV/0!</v>
      </c>
      <c r="X54" s="69" t="e">
        <f t="shared" si="6"/>
        <v>#DIV/0!</v>
      </c>
      <c r="Y54" t="e">
        <f t="shared" si="7"/>
        <v>#DIV/0!</v>
      </c>
      <c r="Z54" s="69" t="e">
        <f t="shared" si="8"/>
        <v>#DIV/0!</v>
      </c>
      <c r="AA54" t="e">
        <f t="shared" si="9"/>
        <v>#DIV/0!</v>
      </c>
      <c r="AB54" s="24" t="e">
        <f t="shared" si="1"/>
        <v>#DIV/0!</v>
      </c>
      <c r="AC54" s="11" t="e">
        <f t="shared" si="2"/>
        <v>#DIV/0!</v>
      </c>
    </row>
    <row r="55" spans="16:29" x14ac:dyDescent="0.3">
      <c r="U55" s="7">
        <f>SUM(U7:U54)</f>
        <v>0</v>
      </c>
      <c r="V55" s="16" t="e">
        <f>SUM(V7:V54)</f>
        <v>#DIV/0!</v>
      </c>
      <c r="X55" s="16" t="e">
        <f>SUM(X7:X54)</f>
        <v>#DIV/0!</v>
      </c>
      <c r="Z55" s="16" t="e">
        <f>SUM(Z7:Z54)</f>
        <v>#DIV/0!</v>
      </c>
      <c r="AB55" s="16" t="e">
        <f>SUM(AB7:AB54)</f>
        <v>#DIV/0!</v>
      </c>
    </row>
    <row r="56" spans="16:29" x14ac:dyDescent="0.3">
      <c r="U56" s="7"/>
      <c r="V56" s="7"/>
      <c r="W56" s="7"/>
      <c r="X56" s="7"/>
      <c r="Y56" s="7"/>
      <c r="Z56" s="7"/>
      <c r="AA56" s="7"/>
      <c r="AC56" s="7"/>
    </row>
    <row r="57" spans="16:29" x14ac:dyDescent="0.3">
      <c r="U57" s="7"/>
      <c r="V57" s="7"/>
      <c r="W57" s="7"/>
      <c r="X57" s="7"/>
      <c r="Y57" s="7"/>
      <c r="Z57" s="7"/>
      <c r="AA57" s="7"/>
      <c r="AC57" s="7"/>
    </row>
  </sheetData>
  <mergeCells count="9">
    <mergeCell ref="D5:E5"/>
    <mergeCell ref="V5:W5"/>
    <mergeCell ref="X5:Y5"/>
    <mergeCell ref="Z5:AA5"/>
    <mergeCell ref="AB5:AC5"/>
    <mergeCell ref="J5:K5"/>
    <mergeCell ref="F5:G5"/>
    <mergeCell ref="H5:I5"/>
    <mergeCell ref="L5:M5"/>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4391C-94CA-4F29-B188-48D7E010829F}">
  <sheetPr>
    <tabColor theme="9"/>
  </sheetPr>
  <dimension ref="A1:BG68"/>
  <sheetViews>
    <sheetView zoomScale="80" zoomScaleNormal="80" workbookViewId="0">
      <selection activeCell="V3" sqref="V3"/>
    </sheetView>
  </sheetViews>
  <sheetFormatPr defaultColWidth="9.109375" defaultRowHeight="14.4" x14ac:dyDescent="0.3"/>
  <cols>
    <col min="1" max="1" width="18.33203125" customWidth="1"/>
    <col min="2" max="2" width="10.6640625" customWidth="1"/>
    <col min="3" max="3" width="10.6640625" style="25" customWidth="1"/>
    <col min="4" max="4" width="10.6640625" customWidth="1"/>
    <col min="5" max="7" width="10.6640625" style="25" customWidth="1"/>
    <col min="8" max="8" width="10.6640625" customWidth="1"/>
    <col min="9" max="11" width="10.6640625" style="25" customWidth="1"/>
    <col min="12" max="12" width="2.33203125" customWidth="1"/>
    <col min="13" max="14" width="18.6640625" customWidth="1"/>
    <col min="15" max="15" width="10.33203125" customWidth="1"/>
    <col min="16" max="16" width="10.44140625" customWidth="1"/>
    <col min="17" max="20" width="10.33203125" customWidth="1"/>
    <col min="21" max="21" width="10.44140625" customWidth="1"/>
    <col min="22" max="25" width="10.33203125" customWidth="1"/>
    <col min="26" max="26" width="10.44140625" customWidth="1"/>
    <col min="27" max="30" width="10.33203125" customWidth="1"/>
    <col min="31" max="31" width="10.44140625" customWidth="1"/>
    <col min="32" max="35" width="10.33203125" customWidth="1"/>
    <col min="36" max="36" width="10.44140625" customWidth="1"/>
    <col min="37" max="40" width="10.33203125" customWidth="1"/>
    <col min="41" max="41" width="10.44140625" customWidth="1"/>
    <col min="42" max="44" width="10.33203125" customWidth="1"/>
    <col min="45" max="45" width="10.44140625" customWidth="1"/>
    <col min="46" max="48" width="10.33203125" customWidth="1"/>
    <col min="49" max="49" width="10.44140625" customWidth="1"/>
    <col min="50" max="52" width="10.33203125" customWidth="1"/>
    <col min="53" max="53" width="10.44140625" customWidth="1"/>
    <col min="54" max="56" width="10.33203125" customWidth="1"/>
    <col min="57" max="57" width="10.44140625" customWidth="1"/>
    <col min="58" max="58" width="10.33203125" customWidth="1"/>
  </cols>
  <sheetData>
    <row r="1" spans="1:58" ht="18.600000000000001" thickBot="1" x14ac:dyDescent="0.35">
      <c r="A1" s="57" t="s">
        <v>231</v>
      </c>
      <c r="B1" s="57"/>
    </row>
    <row r="2" spans="1:58" ht="15" thickBot="1" x14ac:dyDescent="0.35">
      <c r="A2" s="56"/>
      <c r="B2" s="56"/>
      <c r="N2" s="182" t="s">
        <v>232</v>
      </c>
      <c r="O2" s="183"/>
      <c r="P2" s="183"/>
      <c r="Q2" s="183"/>
      <c r="R2" s="183"/>
      <c r="S2" s="183" t="s">
        <v>233</v>
      </c>
      <c r="T2" s="183"/>
      <c r="U2" s="183"/>
      <c r="V2" s="183"/>
      <c r="W2" s="184"/>
      <c r="X2" s="182" t="s">
        <v>234</v>
      </c>
      <c r="Y2" s="183"/>
      <c r="Z2" s="183"/>
      <c r="AA2" s="183"/>
      <c r="AB2" s="184"/>
      <c r="AC2" s="182" t="s">
        <v>9</v>
      </c>
      <c r="AD2" s="183"/>
      <c r="AE2" s="183"/>
      <c r="AF2" s="183"/>
      <c r="AG2" s="184"/>
      <c r="AH2" s="182" t="s">
        <v>110</v>
      </c>
      <c r="AI2" s="183"/>
      <c r="AJ2" s="183"/>
      <c r="AK2" s="183"/>
      <c r="AL2" s="184"/>
      <c r="AM2" s="182" t="s">
        <v>232</v>
      </c>
      <c r="AN2" s="183"/>
      <c r="AO2" s="183"/>
      <c r="AP2" s="184"/>
      <c r="AQ2" s="182" t="s">
        <v>233</v>
      </c>
      <c r="AR2" s="183"/>
      <c r="AS2" s="183"/>
      <c r="AT2" s="184"/>
      <c r="AU2" s="182" t="s">
        <v>234</v>
      </c>
      <c r="AV2" s="183"/>
      <c r="AW2" s="183"/>
      <c r="AX2" s="184"/>
      <c r="AY2" s="182" t="s">
        <v>9</v>
      </c>
      <c r="AZ2" s="183"/>
      <c r="BA2" s="183"/>
      <c r="BB2" s="184"/>
      <c r="BC2" s="182" t="s">
        <v>110</v>
      </c>
      <c r="BD2" s="183"/>
      <c r="BE2" s="183"/>
      <c r="BF2" s="184"/>
    </row>
    <row r="3" spans="1:58" ht="15" thickBot="1" x14ac:dyDescent="0.35">
      <c r="A3" s="55"/>
      <c r="B3" s="185" t="s">
        <v>22</v>
      </c>
      <c r="C3" s="186"/>
      <c r="D3" s="186"/>
      <c r="E3" s="186"/>
      <c r="F3" s="187"/>
      <c r="G3" s="186" t="s">
        <v>23</v>
      </c>
      <c r="H3" s="186"/>
      <c r="I3" s="186"/>
      <c r="J3" s="186"/>
      <c r="K3" s="187"/>
      <c r="M3" s="55"/>
      <c r="N3" s="65"/>
      <c r="O3" s="186" t="s">
        <v>22</v>
      </c>
      <c r="P3" s="186"/>
      <c r="Q3" s="186"/>
      <c r="R3" s="187"/>
      <c r="S3" s="185" t="s">
        <v>22</v>
      </c>
      <c r="T3" s="186"/>
      <c r="U3" s="186"/>
      <c r="V3" s="186"/>
      <c r="W3" s="187"/>
      <c r="X3" s="185" t="s">
        <v>22</v>
      </c>
      <c r="Y3" s="186"/>
      <c r="Z3" s="186"/>
      <c r="AA3" s="186"/>
      <c r="AB3" s="187"/>
      <c r="AC3" s="185" t="s">
        <v>22</v>
      </c>
      <c r="AD3" s="186"/>
      <c r="AE3" s="186"/>
      <c r="AF3" s="186"/>
      <c r="AG3" s="187"/>
      <c r="AH3" s="185" t="s">
        <v>22</v>
      </c>
      <c r="AI3" s="186"/>
      <c r="AJ3" s="186"/>
      <c r="AK3" s="186"/>
      <c r="AL3" s="187"/>
      <c r="AM3" s="185" t="s">
        <v>23</v>
      </c>
      <c r="AN3" s="186"/>
      <c r="AO3" s="186"/>
      <c r="AP3" s="187"/>
      <c r="AQ3" s="185" t="s">
        <v>23</v>
      </c>
      <c r="AR3" s="186"/>
      <c r="AS3" s="186"/>
      <c r="AT3" s="187"/>
      <c r="AU3" s="185" t="s">
        <v>23</v>
      </c>
      <c r="AV3" s="186"/>
      <c r="AW3" s="186"/>
      <c r="AX3" s="187"/>
      <c r="AY3" s="185" t="s">
        <v>23</v>
      </c>
      <c r="AZ3" s="186"/>
      <c r="BA3" s="186"/>
      <c r="BB3" s="187"/>
      <c r="BC3" s="185" t="s">
        <v>23</v>
      </c>
      <c r="BD3" s="186"/>
      <c r="BE3" s="186"/>
      <c r="BF3" s="187"/>
    </row>
    <row r="4" spans="1:58" ht="15" thickBot="1" x14ac:dyDescent="0.35">
      <c r="A4" s="53" t="s">
        <v>55</v>
      </c>
      <c r="B4" s="54" t="s">
        <v>20</v>
      </c>
      <c r="C4" s="54" t="s">
        <v>1</v>
      </c>
      <c r="D4" s="54" t="s">
        <v>2</v>
      </c>
      <c r="E4" s="54" t="s">
        <v>3</v>
      </c>
      <c r="F4" s="54" t="s">
        <v>4</v>
      </c>
      <c r="G4" s="54" t="s">
        <v>20</v>
      </c>
      <c r="H4" s="54" t="s">
        <v>1</v>
      </c>
      <c r="I4" s="54" t="s">
        <v>2</v>
      </c>
      <c r="J4" s="54" t="s">
        <v>3</v>
      </c>
      <c r="K4" s="54" t="s">
        <v>4</v>
      </c>
      <c r="M4" s="53" t="s">
        <v>55</v>
      </c>
      <c r="N4" s="53" t="s">
        <v>20</v>
      </c>
      <c r="O4" s="51" t="s">
        <v>1</v>
      </c>
      <c r="P4" s="51" t="s">
        <v>2</v>
      </c>
      <c r="Q4" s="51" t="s">
        <v>3</v>
      </c>
      <c r="R4" s="51" t="s">
        <v>4</v>
      </c>
      <c r="S4" s="51" t="s">
        <v>20</v>
      </c>
      <c r="T4" s="51" t="s">
        <v>1</v>
      </c>
      <c r="U4" s="51" t="s">
        <v>2</v>
      </c>
      <c r="V4" s="51" t="s">
        <v>3</v>
      </c>
      <c r="W4" s="51" t="s">
        <v>4</v>
      </c>
      <c r="X4" s="51" t="s">
        <v>20</v>
      </c>
      <c r="Y4" s="51" t="s">
        <v>1</v>
      </c>
      <c r="Z4" s="51" t="s">
        <v>2</v>
      </c>
      <c r="AA4" s="51" t="s">
        <v>3</v>
      </c>
      <c r="AB4" s="51" t="s">
        <v>4</v>
      </c>
      <c r="AC4" s="51" t="s">
        <v>20</v>
      </c>
      <c r="AD4" s="51" t="s">
        <v>1</v>
      </c>
      <c r="AE4" s="51" t="s">
        <v>2</v>
      </c>
      <c r="AF4" s="51" t="s">
        <v>3</v>
      </c>
      <c r="AG4" s="51" t="s">
        <v>4</v>
      </c>
      <c r="AH4" s="51" t="s">
        <v>20</v>
      </c>
      <c r="AI4" s="51" t="s">
        <v>1</v>
      </c>
      <c r="AJ4" s="51" t="s">
        <v>2</v>
      </c>
      <c r="AK4" s="51" t="s">
        <v>3</v>
      </c>
      <c r="AL4" s="51" t="s">
        <v>4</v>
      </c>
      <c r="AM4" s="51"/>
      <c r="AN4" s="51" t="s">
        <v>2</v>
      </c>
      <c r="AO4" s="51" t="s">
        <v>3</v>
      </c>
      <c r="AP4" s="66" t="s">
        <v>4</v>
      </c>
      <c r="AQ4" s="66"/>
      <c r="AR4" s="51" t="s">
        <v>2</v>
      </c>
      <c r="AS4" s="51" t="s">
        <v>3</v>
      </c>
      <c r="AT4" s="66" t="s">
        <v>4</v>
      </c>
      <c r="AU4" s="66"/>
      <c r="AV4" s="51" t="s">
        <v>2</v>
      </c>
      <c r="AW4" s="51" t="s">
        <v>3</v>
      </c>
      <c r="AX4" s="66" t="s">
        <v>4</v>
      </c>
      <c r="AY4" s="66"/>
      <c r="AZ4" s="51" t="s">
        <v>2</v>
      </c>
      <c r="BA4" s="51" t="s">
        <v>3</v>
      </c>
      <c r="BB4" s="66" t="s">
        <v>4</v>
      </c>
      <c r="BC4" s="66"/>
      <c r="BD4" s="51" t="s">
        <v>2</v>
      </c>
      <c r="BE4" s="51" t="s">
        <v>3</v>
      </c>
      <c r="BF4" s="66" t="s">
        <v>4</v>
      </c>
    </row>
    <row r="5" spans="1:58" ht="15" thickBot="1" x14ac:dyDescent="0.35">
      <c r="A5" s="30" t="s">
        <v>56</v>
      </c>
      <c r="B5" s="6"/>
      <c r="C5" s="3"/>
      <c r="D5" s="3"/>
      <c r="E5" s="3"/>
      <c r="F5" s="3"/>
      <c r="G5" s="3"/>
      <c r="H5" s="38"/>
      <c r="I5" s="38"/>
      <c r="J5" s="38"/>
      <c r="K5" s="38"/>
      <c r="M5" s="30" t="s">
        <v>56</v>
      </c>
      <c r="N5" s="52" t="e">
        <f>#REF!*#REF!</f>
        <v>#REF!</v>
      </c>
      <c r="O5" s="52" t="e">
        <f>#REF!*#REF!</f>
        <v>#REF!</v>
      </c>
      <c r="P5" s="52" t="e">
        <f>#REF!*#REF!</f>
        <v>#REF!</v>
      </c>
      <c r="Q5" s="52" t="e">
        <f>#REF!*#REF!</f>
        <v>#REF!</v>
      </c>
      <c r="R5" s="52" t="e">
        <f>#REF!*#REF!</f>
        <v>#REF!</v>
      </c>
      <c r="S5" s="52" t="e">
        <f>#REF!*#REF!</f>
        <v>#REF!</v>
      </c>
      <c r="T5" s="52" t="e">
        <f>#REF!*#REF!</f>
        <v>#REF!</v>
      </c>
      <c r="U5" s="52" t="e">
        <f>#REF!*#REF!</f>
        <v>#REF!</v>
      </c>
      <c r="V5" s="52" t="e">
        <f>#REF!*#REF!</f>
        <v>#REF!</v>
      </c>
      <c r="W5" s="52" t="e">
        <f>#REF!*#REF!</f>
        <v>#REF!</v>
      </c>
      <c r="X5" s="52" t="e">
        <f>#REF!*#REF!</f>
        <v>#REF!</v>
      </c>
      <c r="Y5" s="52" t="e">
        <f>#REF!*#REF!</f>
        <v>#REF!</v>
      </c>
      <c r="Z5" s="52" t="e">
        <f>#REF!*#REF!</f>
        <v>#REF!</v>
      </c>
      <c r="AA5" s="52" t="e">
        <f>#REF!*#REF!</f>
        <v>#REF!</v>
      </c>
      <c r="AB5" s="52" t="e">
        <f>#REF!*#REF!</f>
        <v>#REF!</v>
      </c>
      <c r="AC5" s="52" t="e">
        <f>#REF!*#REF!</f>
        <v>#REF!</v>
      </c>
      <c r="AD5" s="52" t="e">
        <f>#REF!*#REF!</f>
        <v>#REF!</v>
      </c>
      <c r="AE5" s="52" t="e">
        <f>#REF!*#REF!</f>
        <v>#REF!</v>
      </c>
      <c r="AF5" s="52" t="e">
        <f>#REF!*#REF!</f>
        <v>#REF!</v>
      </c>
      <c r="AG5" s="52" t="e">
        <f>#REF!*#REF!</f>
        <v>#REF!</v>
      </c>
      <c r="AH5" s="52" t="e">
        <f>#REF!*#REF!</f>
        <v>#REF!</v>
      </c>
      <c r="AI5" s="52" t="e">
        <f>#REF!*#REF!</f>
        <v>#REF!</v>
      </c>
      <c r="AJ5" s="52" t="e">
        <f>#REF!*#REF!</f>
        <v>#REF!</v>
      </c>
      <c r="AK5" s="52" t="e">
        <f>#REF!*#REF!</f>
        <v>#REF!</v>
      </c>
      <c r="AL5" s="52" t="e">
        <f>#REF!*#REF!</f>
        <v>#REF!</v>
      </c>
      <c r="AM5" s="51" t="e">
        <f>O5/N5-1</f>
        <v>#REF!</v>
      </c>
      <c r="AN5" s="51" t="e">
        <f>P5/O5-1</f>
        <v>#REF!</v>
      </c>
      <c r="AO5" s="51" t="e">
        <f>Q5/P5-1</f>
        <v>#REF!</v>
      </c>
      <c r="AP5" s="51" t="e">
        <f>R5/Q5-1</f>
        <v>#REF!</v>
      </c>
      <c r="AQ5" s="51" t="e">
        <f>T5/S5-1</f>
        <v>#REF!</v>
      </c>
      <c r="AR5" s="51" t="e">
        <f>U5/T5-1</f>
        <v>#REF!</v>
      </c>
      <c r="AS5" s="51" t="e">
        <f>V5/U5-1</f>
        <v>#REF!</v>
      </c>
      <c r="AT5" s="51" t="e">
        <f>W5/V5-1</f>
        <v>#REF!</v>
      </c>
      <c r="AU5" s="51" t="e">
        <f>Y5/X5-1</f>
        <v>#REF!</v>
      </c>
      <c r="AV5" s="51" t="e">
        <f>Z5/Y5-1</f>
        <v>#REF!</v>
      </c>
      <c r="AW5" s="51" t="e">
        <f>AA5/Z5-1</f>
        <v>#REF!</v>
      </c>
      <c r="AX5" s="51" t="e">
        <f>AB5/AA5-1</f>
        <v>#REF!</v>
      </c>
      <c r="AY5" s="51" t="e">
        <f>AD5/AC5-1</f>
        <v>#REF!</v>
      </c>
      <c r="AZ5" s="51" t="e">
        <f>AE5/AD5-1</f>
        <v>#REF!</v>
      </c>
      <c r="BA5" s="51" t="e">
        <f t="shared" ref="BA5:BB5" si="0">AF5/AE5-1</f>
        <v>#REF!</v>
      </c>
      <c r="BB5" s="51" t="e">
        <f t="shared" si="0"/>
        <v>#REF!</v>
      </c>
      <c r="BC5" s="51" t="e">
        <f>AI5/AH5-1</f>
        <v>#REF!</v>
      </c>
      <c r="BD5" s="51" t="e">
        <f>AJ5/AI5-1</f>
        <v>#REF!</v>
      </c>
      <c r="BE5" s="51" t="e">
        <f t="shared" ref="BE5" si="1">AK5/AJ5-1</f>
        <v>#REF!</v>
      </c>
      <c r="BF5" s="51" t="e">
        <f>AL5/AK5-1</f>
        <v>#REF!</v>
      </c>
    </row>
    <row r="6" spans="1:58" ht="15" thickBot="1" x14ac:dyDescent="0.35">
      <c r="A6" s="30" t="s">
        <v>57</v>
      </c>
      <c r="B6" s="6"/>
      <c r="C6" s="3"/>
      <c r="D6" s="3"/>
      <c r="E6" s="3"/>
      <c r="F6" s="3"/>
      <c r="G6" s="3"/>
      <c r="H6" s="38"/>
      <c r="I6" s="38"/>
      <c r="J6" s="38"/>
      <c r="K6" s="38"/>
      <c r="M6" s="30" t="s">
        <v>57</v>
      </c>
      <c r="N6" s="52" t="e">
        <f>#REF!*#REF!</f>
        <v>#REF!</v>
      </c>
      <c r="O6" s="52" t="e">
        <f>#REF!*#REF!</f>
        <v>#REF!</v>
      </c>
      <c r="P6" s="52" t="e">
        <f>#REF!*#REF!</f>
        <v>#REF!</v>
      </c>
      <c r="Q6" s="52" t="e">
        <f>#REF!*#REF!</f>
        <v>#REF!</v>
      </c>
      <c r="R6" s="52" t="e">
        <f>#REF!*#REF!</f>
        <v>#REF!</v>
      </c>
      <c r="S6" s="52" t="e">
        <f>#REF!*#REF!</f>
        <v>#REF!</v>
      </c>
      <c r="T6" s="52" t="e">
        <f>#REF!*#REF!</f>
        <v>#REF!</v>
      </c>
      <c r="U6" s="52" t="e">
        <f>#REF!*#REF!</f>
        <v>#REF!</v>
      </c>
      <c r="V6" s="52" t="e">
        <f>#REF!*#REF!</f>
        <v>#REF!</v>
      </c>
      <c r="W6" s="52" t="e">
        <f>#REF!*#REF!</f>
        <v>#REF!</v>
      </c>
      <c r="X6" s="52" t="e">
        <f>#REF!*#REF!</f>
        <v>#REF!</v>
      </c>
      <c r="Y6" s="52" t="e">
        <f>#REF!*#REF!</f>
        <v>#REF!</v>
      </c>
      <c r="Z6" s="52" t="e">
        <f>#REF!*#REF!</f>
        <v>#REF!</v>
      </c>
      <c r="AA6" s="52" t="e">
        <f>#REF!*#REF!</f>
        <v>#REF!</v>
      </c>
      <c r="AB6" s="52" t="e">
        <f>#REF!*#REF!</f>
        <v>#REF!</v>
      </c>
      <c r="AC6" s="52" t="e">
        <f>#REF!*#REF!</f>
        <v>#REF!</v>
      </c>
      <c r="AD6" s="52" t="e">
        <f>#REF!*#REF!</f>
        <v>#REF!</v>
      </c>
      <c r="AE6" s="52" t="e">
        <f>#REF!*#REF!</f>
        <v>#REF!</v>
      </c>
      <c r="AF6" s="52" t="e">
        <f>#REF!*#REF!</f>
        <v>#REF!</v>
      </c>
      <c r="AG6" s="52" t="e">
        <f>#REF!*#REF!</f>
        <v>#REF!</v>
      </c>
      <c r="AH6" s="52" t="e">
        <f>#REF!*#REF!</f>
        <v>#REF!</v>
      </c>
      <c r="AI6" s="52" t="e">
        <f>#REF!*#REF!</f>
        <v>#REF!</v>
      </c>
      <c r="AJ6" s="52" t="e">
        <f>#REF!*#REF!</f>
        <v>#REF!</v>
      </c>
      <c r="AK6" s="52" t="e">
        <f>#REF!*#REF!</f>
        <v>#REF!</v>
      </c>
      <c r="AL6" s="52" t="e">
        <f>#REF!*#REF!</f>
        <v>#REF!</v>
      </c>
      <c r="AM6" s="51" t="e">
        <f t="shared" ref="AM6:AM56" si="2">O6/N6-1</f>
        <v>#REF!</v>
      </c>
      <c r="AN6" s="51" t="e">
        <f t="shared" ref="AN6:AN37" si="3">P6/O6-1</f>
        <v>#REF!</v>
      </c>
      <c r="AO6" s="51" t="e">
        <f t="shared" ref="AO6:AO37" si="4">Q6/P6-1</f>
        <v>#REF!</v>
      </c>
      <c r="AP6" s="51" t="e">
        <f t="shared" ref="AP6:AP37" si="5">R6/Q6-1</f>
        <v>#REF!</v>
      </c>
      <c r="AQ6" s="51" t="e">
        <f t="shared" ref="AQ6:AQ56" si="6">T6/S6-1</f>
        <v>#REF!</v>
      </c>
      <c r="AR6" s="51" t="e">
        <f t="shared" ref="AR6:AR37" si="7">U6/T6-1</f>
        <v>#REF!</v>
      </c>
      <c r="AS6" s="51" t="e">
        <f t="shared" ref="AS6:AS37" si="8">V6/U6-1</f>
        <v>#REF!</v>
      </c>
      <c r="AT6" s="51" t="e">
        <f t="shared" ref="AT6:AT37" si="9">W6/V6-1</f>
        <v>#REF!</v>
      </c>
      <c r="AU6" s="51" t="e">
        <f t="shared" ref="AU6:AU56" si="10">Y6/X6-1</f>
        <v>#REF!</v>
      </c>
      <c r="AV6" s="51" t="e">
        <f t="shared" ref="AV6:AV37" si="11">Z6/Y6-1</f>
        <v>#REF!</v>
      </c>
      <c r="AW6" s="51" t="e">
        <f t="shared" ref="AW6:AW37" si="12">AA6/Z6-1</f>
        <v>#REF!</v>
      </c>
      <c r="AX6" s="51" t="e">
        <f t="shared" ref="AX6:AX37" si="13">AB6/AA6-1</f>
        <v>#REF!</v>
      </c>
      <c r="AY6" s="51" t="e">
        <f t="shared" ref="AY6:AY56" si="14">AD6/AC6-1</f>
        <v>#REF!</v>
      </c>
      <c r="AZ6" s="51" t="e">
        <f t="shared" ref="AZ6:AZ56" si="15">AE6/AD6-1</f>
        <v>#REF!</v>
      </c>
      <c r="BA6" s="51" t="e">
        <f t="shared" ref="BA6:BA56" si="16">AF6/AE6-1</f>
        <v>#REF!</v>
      </c>
      <c r="BB6" s="51" t="e">
        <f t="shared" ref="BB6:BB56" si="17">AG6/AF6-1</f>
        <v>#REF!</v>
      </c>
      <c r="BC6" s="51" t="e">
        <f t="shared" ref="BC6:BD56" si="18">AI6/AH6-1</f>
        <v>#REF!</v>
      </c>
      <c r="BD6" s="51" t="e">
        <f t="shared" si="18"/>
        <v>#REF!</v>
      </c>
      <c r="BE6" s="51" t="e">
        <f t="shared" ref="BE6:BE56" si="19">AK6/AJ6-1</f>
        <v>#REF!</v>
      </c>
      <c r="BF6" s="51" t="e">
        <f t="shared" ref="BF6:BF56" si="20">AL6/AK6-1</f>
        <v>#REF!</v>
      </c>
    </row>
    <row r="7" spans="1:58" ht="15" thickBot="1" x14ac:dyDescent="0.35">
      <c r="A7" s="30" t="s">
        <v>58</v>
      </c>
      <c r="B7" s="6"/>
      <c r="C7" s="3"/>
      <c r="D7" s="3"/>
      <c r="E7" s="3"/>
      <c r="F7" s="3"/>
      <c r="G7" s="3"/>
      <c r="H7" s="38"/>
      <c r="I7" s="38"/>
      <c r="J7" s="38"/>
      <c r="K7" s="38"/>
      <c r="M7" s="30" t="s">
        <v>58</v>
      </c>
      <c r="N7" s="52" t="e">
        <f>#REF!*#REF!</f>
        <v>#REF!</v>
      </c>
      <c r="O7" s="52" t="e">
        <f>#REF!*#REF!</f>
        <v>#REF!</v>
      </c>
      <c r="P7" s="52" t="e">
        <f>#REF!*#REF!</f>
        <v>#REF!</v>
      </c>
      <c r="Q7" s="52" t="e">
        <f>#REF!*#REF!</f>
        <v>#REF!</v>
      </c>
      <c r="R7" s="52" t="e">
        <f>#REF!*#REF!</f>
        <v>#REF!</v>
      </c>
      <c r="S7" s="52" t="e">
        <f>#REF!*#REF!</f>
        <v>#REF!</v>
      </c>
      <c r="T7" s="52" t="e">
        <f>#REF!*#REF!</f>
        <v>#REF!</v>
      </c>
      <c r="U7" s="52" t="e">
        <f>#REF!*#REF!</f>
        <v>#REF!</v>
      </c>
      <c r="V7" s="52" t="e">
        <f>#REF!*#REF!</f>
        <v>#REF!</v>
      </c>
      <c r="W7" s="52" t="e">
        <f>#REF!*#REF!</f>
        <v>#REF!</v>
      </c>
      <c r="X7" s="52" t="e">
        <f>#REF!*#REF!</f>
        <v>#REF!</v>
      </c>
      <c r="Y7" s="52" t="e">
        <f>#REF!*#REF!</f>
        <v>#REF!</v>
      </c>
      <c r="Z7" s="52" t="e">
        <f>#REF!*#REF!</f>
        <v>#REF!</v>
      </c>
      <c r="AA7" s="52" t="e">
        <f>#REF!*#REF!</f>
        <v>#REF!</v>
      </c>
      <c r="AB7" s="52" t="e">
        <f>#REF!*#REF!</f>
        <v>#REF!</v>
      </c>
      <c r="AC7" s="52" t="e">
        <f>#REF!*#REF!</f>
        <v>#REF!</v>
      </c>
      <c r="AD7" s="52" t="e">
        <f>#REF!*#REF!</f>
        <v>#REF!</v>
      </c>
      <c r="AE7" s="52" t="e">
        <f>#REF!*#REF!</f>
        <v>#REF!</v>
      </c>
      <c r="AF7" s="52" t="e">
        <f>#REF!*#REF!</f>
        <v>#REF!</v>
      </c>
      <c r="AG7" s="52" t="e">
        <f>#REF!*#REF!</f>
        <v>#REF!</v>
      </c>
      <c r="AH7" s="52" t="e">
        <f>#REF!*#REF!</f>
        <v>#REF!</v>
      </c>
      <c r="AI7" s="52" t="e">
        <f>#REF!*#REF!</f>
        <v>#REF!</v>
      </c>
      <c r="AJ7" s="52" t="e">
        <f>#REF!*#REF!</f>
        <v>#REF!</v>
      </c>
      <c r="AK7" s="52" t="e">
        <f>#REF!*#REF!</f>
        <v>#REF!</v>
      </c>
      <c r="AL7" s="52" t="e">
        <f>#REF!*#REF!</f>
        <v>#REF!</v>
      </c>
      <c r="AM7" s="51" t="e">
        <f t="shared" si="2"/>
        <v>#REF!</v>
      </c>
      <c r="AN7" s="51" t="e">
        <f t="shared" si="3"/>
        <v>#REF!</v>
      </c>
      <c r="AO7" s="51" t="e">
        <f t="shared" si="4"/>
        <v>#REF!</v>
      </c>
      <c r="AP7" s="51" t="e">
        <f t="shared" si="5"/>
        <v>#REF!</v>
      </c>
      <c r="AQ7" s="51" t="e">
        <f t="shared" si="6"/>
        <v>#REF!</v>
      </c>
      <c r="AR7" s="51" t="e">
        <f t="shared" si="7"/>
        <v>#REF!</v>
      </c>
      <c r="AS7" s="51" t="e">
        <f t="shared" si="8"/>
        <v>#REF!</v>
      </c>
      <c r="AT7" s="51" t="e">
        <f t="shared" si="9"/>
        <v>#REF!</v>
      </c>
      <c r="AU7" s="51" t="e">
        <f t="shared" si="10"/>
        <v>#REF!</v>
      </c>
      <c r="AV7" s="51" t="e">
        <f t="shared" si="11"/>
        <v>#REF!</v>
      </c>
      <c r="AW7" s="51" t="e">
        <f t="shared" si="12"/>
        <v>#REF!</v>
      </c>
      <c r="AX7" s="51" t="e">
        <f t="shared" si="13"/>
        <v>#REF!</v>
      </c>
      <c r="AY7" s="51" t="e">
        <f t="shared" si="14"/>
        <v>#REF!</v>
      </c>
      <c r="AZ7" s="51" t="e">
        <f t="shared" si="15"/>
        <v>#REF!</v>
      </c>
      <c r="BA7" s="51" t="e">
        <f t="shared" si="16"/>
        <v>#REF!</v>
      </c>
      <c r="BB7" s="51" t="e">
        <f t="shared" si="17"/>
        <v>#REF!</v>
      </c>
      <c r="BC7" s="51" t="e">
        <f t="shared" si="18"/>
        <v>#REF!</v>
      </c>
      <c r="BD7" s="51" t="e">
        <f t="shared" si="18"/>
        <v>#REF!</v>
      </c>
      <c r="BE7" s="51" t="e">
        <f t="shared" si="19"/>
        <v>#REF!</v>
      </c>
      <c r="BF7" s="51" t="e">
        <f t="shared" si="20"/>
        <v>#REF!</v>
      </c>
    </row>
    <row r="8" spans="1:58" ht="15" thickBot="1" x14ac:dyDescent="0.35">
      <c r="A8" s="30" t="s">
        <v>59</v>
      </c>
      <c r="B8" s="6"/>
      <c r="C8" s="3"/>
      <c r="D8" s="3"/>
      <c r="E8" s="3"/>
      <c r="F8" s="3"/>
      <c r="G8" s="3"/>
      <c r="H8" s="38"/>
      <c r="I8" s="38"/>
      <c r="J8" s="38"/>
      <c r="K8" s="38"/>
      <c r="M8" s="30" t="s">
        <v>59</v>
      </c>
      <c r="N8" s="52" t="e">
        <f>#REF!*#REF!</f>
        <v>#REF!</v>
      </c>
      <c r="O8" s="52" t="e">
        <f>#REF!*#REF!</f>
        <v>#REF!</v>
      </c>
      <c r="P8" s="52" t="e">
        <f>#REF!*#REF!</f>
        <v>#REF!</v>
      </c>
      <c r="Q8" s="52" t="e">
        <f>#REF!*#REF!</f>
        <v>#REF!</v>
      </c>
      <c r="R8" s="52" t="e">
        <f>#REF!*#REF!</f>
        <v>#REF!</v>
      </c>
      <c r="S8" s="52" t="e">
        <f>#REF!*#REF!</f>
        <v>#REF!</v>
      </c>
      <c r="T8" s="52" t="e">
        <f>#REF!*#REF!</f>
        <v>#REF!</v>
      </c>
      <c r="U8" s="52" t="e">
        <f>#REF!*#REF!</f>
        <v>#REF!</v>
      </c>
      <c r="V8" s="52" t="e">
        <f>#REF!*#REF!</f>
        <v>#REF!</v>
      </c>
      <c r="W8" s="52" t="e">
        <f>#REF!*#REF!</f>
        <v>#REF!</v>
      </c>
      <c r="X8" s="52" t="e">
        <f>#REF!*#REF!</f>
        <v>#REF!</v>
      </c>
      <c r="Y8" s="52" t="e">
        <f>#REF!*#REF!</f>
        <v>#REF!</v>
      </c>
      <c r="Z8" s="52" t="e">
        <f>#REF!*#REF!</f>
        <v>#REF!</v>
      </c>
      <c r="AA8" s="52" t="e">
        <f>#REF!*#REF!</f>
        <v>#REF!</v>
      </c>
      <c r="AB8" s="52" t="e">
        <f>#REF!*#REF!</f>
        <v>#REF!</v>
      </c>
      <c r="AC8" s="52" t="e">
        <f>#REF!*#REF!</f>
        <v>#REF!</v>
      </c>
      <c r="AD8" s="52" t="e">
        <f>#REF!*#REF!</f>
        <v>#REF!</v>
      </c>
      <c r="AE8" s="52" t="e">
        <f>#REF!*#REF!</f>
        <v>#REF!</v>
      </c>
      <c r="AF8" s="52" t="e">
        <f>#REF!*#REF!</f>
        <v>#REF!</v>
      </c>
      <c r="AG8" s="52" t="e">
        <f>#REF!*#REF!</f>
        <v>#REF!</v>
      </c>
      <c r="AH8" s="52" t="e">
        <f>#REF!*#REF!</f>
        <v>#REF!</v>
      </c>
      <c r="AI8" s="52" t="e">
        <f>#REF!*#REF!</f>
        <v>#REF!</v>
      </c>
      <c r="AJ8" s="52" t="e">
        <f>#REF!*#REF!</f>
        <v>#REF!</v>
      </c>
      <c r="AK8" s="52" t="e">
        <f>#REF!*#REF!</f>
        <v>#REF!</v>
      </c>
      <c r="AL8" s="52" t="e">
        <f>#REF!*#REF!</f>
        <v>#REF!</v>
      </c>
      <c r="AM8" s="51" t="e">
        <f t="shared" si="2"/>
        <v>#REF!</v>
      </c>
      <c r="AN8" s="51" t="e">
        <f t="shared" si="3"/>
        <v>#REF!</v>
      </c>
      <c r="AO8" s="51" t="e">
        <f t="shared" si="4"/>
        <v>#REF!</v>
      </c>
      <c r="AP8" s="51" t="e">
        <f t="shared" si="5"/>
        <v>#REF!</v>
      </c>
      <c r="AQ8" s="51" t="e">
        <f t="shared" si="6"/>
        <v>#REF!</v>
      </c>
      <c r="AR8" s="51" t="e">
        <f t="shared" si="7"/>
        <v>#REF!</v>
      </c>
      <c r="AS8" s="51" t="e">
        <f t="shared" si="8"/>
        <v>#REF!</v>
      </c>
      <c r="AT8" s="51" t="e">
        <f t="shared" si="9"/>
        <v>#REF!</v>
      </c>
      <c r="AU8" s="51" t="e">
        <f t="shared" si="10"/>
        <v>#REF!</v>
      </c>
      <c r="AV8" s="51" t="e">
        <f t="shared" si="11"/>
        <v>#REF!</v>
      </c>
      <c r="AW8" s="51" t="e">
        <f t="shared" si="12"/>
        <v>#REF!</v>
      </c>
      <c r="AX8" s="51" t="e">
        <f t="shared" si="13"/>
        <v>#REF!</v>
      </c>
      <c r="AY8" s="51" t="e">
        <f t="shared" si="14"/>
        <v>#REF!</v>
      </c>
      <c r="AZ8" s="51" t="e">
        <f t="shared" si="15"/>
        <v>#REF!</v>
      </c>
      <c r="BA8" s="51" t="e">
        <f t="shared" si="16"/>
        <v>#REF!</v>
      </c>
      <c r="BB8" s="51" t="e">
        <f t="shared" si="17"/>
        <v>#REF!</v>
      </c>
      <c r="BC8" s="51" t="e">
        <f t="shared" si="18"/>
        <v>#REF!</v>
      </c>
      <c r="BD8" s="51" t="e">
        <f t="shared" si="18"/>
        <v>#REF!</v>
      </c>
      <c r="BE8" s="51" t="e">
        <f t="shared" si="19"/>
        <v>#REF!</v>
      </c>
      <c r="BF8" s="51" t="e">
        <f t="shared" si="20"/>
        <v>#REF!</v>
      </c>
    </row>
    <row r="9" spans="1:58" ht="15" thickBot="1" x14ac:dyDescent="0.35">
      <c r="A9" s="30" t="s">
        <v>60</v>
      </c>
      <c r="B9" s="6"/>
      <c r="C9" s="3"/>
      <c r="D9" s="3"/>
      <c r="E9" s="3"/>
      <c r="F9" s="3"/>
      <c r="G9" s="3"/>
      <c r="H9" s="38"/>
      <c r="I9" s="38"/>
      <c r="J9" s="38"/>
      <c r="K9" s="38"/>
      <c r="M9" s="30" t="s">
        <v>60</v>
      </c>
      <c r="N9" s="52" t="e">
        <f>#REF!*#REF!</f>
        <v>#REF!</v>
      </c>
      <c r="O9" s="52" t="e">
        <f>#REF!*#REF!</f>
        <v>#REF!</v>
      </c>
      <c r="P9" s="52" t="e">
        <f>#REF!*#REF!</f>
        <v>#REF!</v>
      </c>
      <c r="Q9" s="52" t="e">
        <f>#REF!*#REF!</f>
        <v>#REF!</v>
      </c>
      <c r="R9" s="52" t="e">
        <f>#REF!*#REF!</f>
        <v>#REF!</v>
      </c>
      <c r="S9" s="52" t="e">
        <f>#REF!*#REF!</f>
        <v>#REF!</v>
      </c>
      <c r="T9" s="52" t="e">
        <f>#REF!*#REF!</f>
        <v>#REF!</v>
      </c>
      <c r="U9" s="52" t="e">
        <f>#REF!*#REF!</f>
        <v>#REF!</v>
      </c>
      <c r="V9" s="52" t="e">
        <f>#REF!*#REF!</f>
        <v>#REF!</v>
      </c>
      <c r="W9" s="52" t="e">
        <f>#REF!*#REF!</f>
        <v>#REF!</v>
      </c>
      <c r="X9" s="52" t="e">
        <f>#REF!*#REF!</f>
        <v>#REF!</v>
      </c>
      <c r="Y9" s="52" t="e">
        <f>#REF!*#REF!</f>
        <v>#REF!</v>
      </c>
      <c r="Z9" s="52" t="e">
        <f>#REF!*#REF!</f>
        <v>#REF!</v>
      </c>
      <c r="AA9" s="52" t="e">
        <f>#REF!*#REF!</f>
        <v>#REF!</v>
      </c>
      <c r="AB9" s="52" t="e">
        <f>#REF!*#REF!</f>
        <v>#REF!</v>
      </c>
      <c r="AC9" s="52" t="e">
        <f>#REF!*#REF!</f>
        <v>#REF!</v>
      </c>
      <c r="AD9" s="52" t="e">
        <f>#REF!*#REF!</f>
        <v>#REF!</v>
      </c>
      <c r="AE9" s="52" t="e">
        <f>#REF!*#REF!</f>
        <v>#REF!</v>
      </c>
      <c r="AF9" s="52" t="e">
        <f>#REF!*#REF!</f>
        <v>#REF!</v>
      </c>
      <c r="AG9" s="52" t="e">
        <f>#REF!*#REF!</f>
        <v>#REF!</v>
      </c>
      <c r="AH9" s="52" t="e">
        <f>#REF!*#REF!</f>
        <v>#REF!</v>
      </c>
      <c r="AI9" s="52" t="e">
        <f>#REF!*#REF!</f>
        <v>#REF!</v>
      </c>
      <c r="AJ9" s="52" t="e">
        <f>#REF!*#REF!</f>
        <v>#REF!</v>
      </c>
      <c r="AK9" s="52" t="e">
        <f>#REF!*#REF!</f>
        <v>#REF!</v>
      </c>
      <c r="AL9" s="52" t="e">
        <f>#REF!*#REF!</f>
        <v>#REF!</v>
      </c>
      <c r="AM9" s="51" t="e">
        <f t="shared" si="2"/>
        <v>#REF!</v>
      </c>
      <c r="AN9" s="51" t="e">
        <f t="shared" si="3"/>
        <v>#REF!</v>
      </c>
      <c r="AO9" s="51" t="e">
        <f t="shared" si="4"/>
        <v>#REF!</v>
      </c>
      <c r="AP9" s="51" t="e">
        <f t="shared" si="5"/>
        <v>#REF!</v>
      </c>
      <c r="AQ9" s="51" t="e">
        <f t="shared" si="6"/>
        <v>#REF!</v>
      </c>
      <c r="AR9" s="51" t="e">
        <f t="shared" si="7"/>
        <v>#REF!</v>
      </c>
      <c r="AS9" s="51" t="e">
        <f t="shared" si="8"/>
        <v>#REF!</v>
      </c>
      <c r="AT9" s="51" t="e">
        <f t="shared" si="9"/>
        <v>#REF!</v>
      </c>
      <c r="AU9" s="51" t="e">
        <f t="shared" si="10"/>
        <v>#REF!</v>
      </c>
      <c r="AV9" s="51" t="e">
        <f t="shared" si="11"/>
        <v>#REF!</v>
      </c>
      <c r="AW9" s="51" t="e">
        <f t="shared" si="12"/>
        <v>#REF!</v>
      </c>
      <c r="AX9" s="51" t="e">
        <f t="shared" si="13"/>
        <v>#REF!</v>
      </c>
      <c r="AY9" s="51" t="e">
        <f t="shared" si="14"/>
        <v>#REF!</v>
      </c>
      <c r="AZ9" s="51" t="e">
        <f t="shared" si="15"/>
        <v>#REF!</v>
      </c>
      <c r="BA9" s="51" t="e">
        <f t="shared" si="16"/>
        <v>#REF!</v>
      </c>
      <c r="BB9" s="51" t="e">
        <f t="shared" si="17"/>
        <v>#REF!</v>
      </c>
      <c r="BC9" s="51" t="e">
        <f t="shared" si="18"/>
        <v>#REF!</v>
      </c>
      <c r="BD9" s="51" t="e">
        <f t="shared" si="18"/>
        <v>#REF!</v>
      </c>
      <c r="BE9" s="51" t="e">
        <f t="shared" si="19"/>
        <v>#REF!</v>
      </c>
      <c r="BF9" s="51" t="e">
        <f t="shared" si="20"/>
        <v>#REF!</v>
      </c>
    </row>
    <row r="10" spans="1:58" ht="15" thickBot="1" x14ac:dyDescent="0.35">
      <c r="A10" s="30" t="s">
        <v>61</v>
      </c>
      <c r="B10" s="6"/>
      <c r="C10" s="3"/>
      <c r="D10" s="3"/>
      <c r="E10" s="3"/>
      <c r="F10" s="3"/>
      <c r="G10" s="3"/>
      <c r="H10" s="38"/>
      <c r="I10" s="38"/>
      <c r="J10" s="38"/>
      <c r="K10" s="38"/>
      <c r="M10" s="30" t="s">
        <v>61</v>
      </c>
      <c r="N10" s="52" t="e">
        <f>#REF!*#REF!</f>
        <v>#REF!</v>
      </c>
      <c r="O10" s="52" t="e">
        <f>#REF!*#REF!</f>
        <v>#REF!</v>
      </c>
      <c r="P10" s="52" t="e">
        <f>#REF!*#REF!</f>
        <v>#REF!</v>
      </c>
      <c r="Q10" s="52" t="e">
        <f>#REF!*#REF!</f>
        <v>#REF!</v>
      </c>
      <c r="R10" s="52" t="e">
        <f>#REF!*#REF!</f>
        <v>#REF!</v>
      </c>
      <c r="S10" s="52" t="e">
        <f>#REF!*#REF!</f>
        <v>#REF!</v>
      </c>
      <c r="T10" s="52" t="e">
        <f>#REF!*#REF!</f>
        <v>#REF!</v>
      </c>
      <c r="U10" s="52" t="e">
        <f>#REF!*#REF!</f>
        <v>#REF!</v>
      </c>
      <c r="V10" s="52" t="e">
        <f>#REF!*#REF!</f>
        <v>#REF!</v>
      </c>
      <c r="W10" s="52" t="e">
        <f>#REF!*#REF!</f>
        <v>#REF!</v>
      </c>
      <c r="X10" s="52" t="e">
        <f>#REF!*#REF!</f>
        <v>#REF!</v>
      </c>
      <c r="Y10" s="52" t="e">
        <f>#REF!*#REF!</f>
        <v>#REF!</v>
      </c>
      <c r="Z10" s="52" t="e">
        <f>#REF!*#REF!</f>
        <v>#REF!</v>
      </c>
      <c r="AA10" s="52" t="e">
        <f>#REF!*#REF!</f>
        <v>#REF!</v>
      </c>
      <c r="AB10" s="52" t="e">
        <f>#REF!*#REF!</f>
        <v>#REF!</v>
      </c>
      <c r="AC10" s="52" t="e">
        <f>#REF!*#REF!</f>
        <v>#REF!</v>
      </c>
      <c r="AD10" s="52" t="e">
        <f>#REF!*#REF!</f>
        <v>#REF!</v>
      </c>
      <c r="AE10" s="52" t="e">
        <f>#REF!*#REF!</f>
        <v>#REF!</v>
      </c>
      <c r="AF10" s="52" t="e">
        <f>#REF!*#REF!</f>
        <v>#REF!</v>
      </c>
      <c r="AG10" s="52" t="e">
        <f>#REF!*#REF!</f>
        <v>#REF!</v>
      </c>
      <c r="AH10" s="52" t="e">
        <f>#REF!*#REF!</f>
        <v>#REF!</v>
      </c>
      <c r="AI10" s="52" t="e">
        <f>#REF!*#REF!</f>
        <v>#REF!</v>
      </c>
      <c r="AJ10" s="52" t="e">
        <f>#REF!*#REF!</f>
        <v>#REF!</v>
      </c>
      <c r="AK10" s="52" t="e">
        <f>#REF!*#REF!</f>
        <v>#REF!</v>
      </c>
      <c r="AL10" s="52" t="e">
        <f>#REF!*#REF!</f>
        <v>#REF!</v>
      </c>
      <c r="AM10" s="51" t="e">
        <f t="shared" si="2"/>
        <v>#REF!</v>
      </c>
      <c r="AN10" s="51" t="e">
        <f t="shared" si="3"/>
        <v>#REF!</v>
      </c>
      <c r="AO10" s="51" t="e">
        <f t="shared" si="4"/>
        <v>#REF!</v>
      </c>
      <c r="AP10" s="51" t="e">
        <f t="shared" si="5"/>
        <v>#REF!</v>
      </c>
      <c r="AQ10" s="51" t="e">
        <f t="shared" si="6"/>
        <v>#REF!</v>
      </c>
      <c r="AR10" s="51" t="e">
        <f t="shared" si="7"/>
        <v>#REF!</v>
      </c>
      <c r="AS10" s="51" t="e">
        <f t="shared" si="8"/>
        <v>#REF!</v>
      </c>
      <c r="AT10" s="51" t="e">
        <f t="shared" si="9"/>
        <v>#REF!</v>
      </c>
      <c r="AU10" s="51" t="e">
        <f t="shared" si="10"/>
        <v>#REF!</v>
      </c>
      <c r="AV10" s="51" t="e">
        <f t="shared" si="11"/>
        <v>#REF!</v>
      </c>
      <c r="AW10" s="51" t="e">
        <f t="shared" si="12"/>
        <v>#REF!</v>
      </c>
      <c r="AX10" s="51" t="e">
        <f t="shared" si="13"/>
        <v>#REF!</v>
      </c>
      <c r="AY10" s="51" t="e">
        <f t="shared" si="14"/>
        <v>#REF!</v>
      </c>
      <c r="AZ10" s="51" t="e">
        <f t="shared" si="15"/>
        <v>#REF!</v>
      </c>
      <c r="BA10" s="51" t="e">
        <f t="shared" si="16"/>
        <v>#REF!</v>
      </c>
      <c r="BB10" s="51" t="e">
        <f t="shared" si="17"/>
        <v>#REF!</v>
      </c>
      <c r="BC10" s="51" t="e">
        <f t="shared" si="18"/>
        <v>#REF!</v>
      </c>
      <c r="BD10" s="51" t="e">
        <f t="shared" si="18"/>
        <v>#REF!</v>
      </c>
      <c r="BE10" s="51" t="e">
        <f t="shared" si="19"/>
        <v>#REF!</v>
      </c>
      <c r="BF10" s="51" t="e">
        <f t="shared" si="20"/>
        <v>#REF!</v>
      </c>
    </row>
    <row r="11" spans="1:58" ht="15" thickBot="1" x14ac:dyDescent="0.35">
      <c r="A11" s="30" t="s">
        <v>62</v>
      </c>
      <c r="B11" s="6"/>
      <c r="C11" s="3"/>
      <c r="D11" s="3"/>
      <c r="E11" s="3"/>
      <c r="F11" s="3"/>
      <c r="G11" s="3"/>
      <c r="H11" s="38"/>
      <c r="I11" s="38"/>
      <c r="J11" s="38"/>
      <c r="K11" s="38"/>
      <c r="M11" s="30" t="s">
        <v>62</v>
      </c>
      <c r="N11" s="52" t="e">
        <f>#REF!*#REF!</f>
        <v>#REF!</v>
      </c>
      <c r="O11" s="52" t="e">
        <f>#REF!*#REF!</f>
        <v>#REF!</v>
      </c>
      <c r="P11" s="52" t="e">
        <f>#REF!*#REF!</f>
        <v>#REF!</v>
      </c>
      <c r="Q11" s="52" t="e">
        <f>#REF!*#REF!</f>
        <v>#REF!</v>
      </c>
      <c r="R11" s="52" t="e">
        <f>#REF!*#REF!</f>
        <v>#REF!</v>
      </c>
      <c r="S11" s="52" t="e">
        <f>#REF!*#REF!</f>
        <v>#REF!</v>
      </c>
      <c r="T11" s="52" t="e">
        <f>#REF!*#REF!</f>
        <v>#REF!</v>
      </c>
      <c r="U11" s="52" t="e">
        <f>#REF!*#REF!</f>
        <v>#REF!</v>
      </c>
      <c r="V11" s="52" t="e">
        <f>#REF!*#REF!</f>
        <v>#REF!</v>
      </c>
      <c r="W11" s="52" t="e">
        <f>#REF!*#REF!</f>
        <v>#REF!</v>
      </c>
      <c r="X11" s="52" t="e">
        <f>#REF!*#REF!</f>
        <v>#REF!</v>
      </c>
      <c r="Y11" s="52" t="e">
        <f>#REF!*#REF!</f>
        <v>#REF!</v>
      </c>
      <c r="Z11" s="52" t="e">
        <f>#REF!*#REF!</f>
        <v>#REF!</v>
      </c>
      <c r="AA11" s="52" t="e">
        <f>#REF!*#REF!</f>
        <v>#REF!</v>
      </c>
      <c r="AB11" s="52" t="e">
        <f>#REF!*#REF!</f>
        <v>#REF!</v>
      </c>
      <c r="AC11" s="52" t="e">
        <f>#REF!*#REF!</f>
        <v>#REF!</v>
      </c>
      <c r="AD11" s="52" t="e">
        <f>#REF!*#REF!</f>
        <v>#REF!</v>
      </c>
      <c r="AE11" s="52" t="e">
        <f>#REF!*#REF!</f>
        <v>#REF!</v>
      </c>
      <c r="AF11" s="52" t="e">
        <f>#REF!*#REF!</f>
        <v>#REF!</v>
      </c>
      <c r="AG11" s="52" t="e">
        <f>#REF!*#REF!</f>
        <v>#REF!</v>
      </c>
      <c r="AH11" s="52" t="e">
        <f>#REF!*#REF!</f>
        <v>#REF!</v>
      </c>
      <c r="AI11" s="52" t="e">
        <f>#REF!*#REF!</f>
        <v>#REF!</v>
      </c>
      <c r="AJ11" s="52" t="e">
        <f>#REF!*#REF!</f>
        <v>#REF!</v>
      </c>
      <c r="AK11" s="52" t="e">
        <f>#REF!*#REF!</f>
        <v>#REF!</v>
      </c>
      <c r="AL11" s="52" t="e">
        <f>#REF!*#REF!</f>
        <v>#REF!</v>
      </c>
      <c r="AM11" s="51" t="e">
        <f t="shared" si="2"/>
        <v>#REF!</v>
      </c>
      <c r="AN11" s="51" t="e">
        <f t="shared" si="3"/>
        <v>#REF!</v>
      </c>
      <c r="AO11" s="51" t="e">
        <f t="shared" si="4"/>
        <v>#REF!</v>
      </c>
      <c r="AP11" s="51" t="e">
        <f t="shared" si="5"/>
        <v>#REF!</v>
      </c>
      <c r="AQ11" s="51" t="e">
        <f t="shared" si="6"/>
        <v>#REF!</v>
      </c>
      <c r="AR11" s="51" t="e">
        <f t="shared" si="7"/>
        <v>#REF!</v>
      </c>
      <c r="AS11" s="51" t="e">
        <f t="shared" si="8"/>
        <v>#REF!</v>
      </c>
      <c r="AT11" s="51" t="e">
        <f t="shared" si="9"/>
        <v>#REF!</v>
      </c>
      <c r="AU11" s="51" t="e">
        <f t="shared" si="10"/>
        <v>#REF!</v>
      </c>
      <c r="AV11" s="51" t="e">
        <f t="shared" si="11"/>
        <v>#REF!</v>
      </c>
      <c r="AW11" s="51" t="e">
        <f t="shared" si="12"/>
        <v>#REF!</v>
      </c>
      <c r="AX11" s="51" t="e">
        <f t="shared" si="13"/>
        <v>#REF!</v>
      </c>
      <c r="AY11" s="51" t="e">
        <f t="shared" si="14"/>
        <v>#REF!</v>
      </c>
      <c r="AZ11" s="51" t="e">
        <f t="shared" si="15"/>
        <v>#REF!</v>
      </c>
      <c r="BA11" s="51" t="e">
        <f t="shared" si="16"/>
        <v>#REF!</v>
      </c>
      <c r="BB11" s="51" t="e">
        <f t="shared" si="17"/>
        <v>#REF!</v>
      </c>
      <c r="BC11" s="51" t="e">
        <f t="shared" si="18"/>
        <v>#REF!</v>
      </c>
      <c r="BD11" s="51" t="e">
        <f t="shared" si="18"/>
        <v>#REF!</v>
      </c>
      <c r="BE11" s="51" t="e">
        <f t="shared" si="19"/>
        <v>#REF!</v>
      </c>
      <c r="BF11" s="51" t="e">
        <f t="shared" si="20"/>
        <v>#REF!</v>
      </c>
    </row>
    <row r="12" spans="1:58" ht="15" thickBot="1" x14ac:dyDescent="0.35">
      <c r="A12" s="30" t="s">
        <v>63</v>
      </c>
      <c r="B12" s="6"/>
      <c r="C12" s="3"/>
      <c r="D12" s="3"/>
      <c r="E12" s="3"/>
      <c r="F12" s="3"/>
      <c r="G12" s="3"/>
      <c r="H12" s="38"/>
      <c r="I12" s="38"/>
      <c r="J12" s="38"/>
      <c r="K12" s="38"/>
      <c r="M12" s="30" t="s">
        <v>63</v>
      </c>
      <c r="N12" s="52" t="e">
        <f>#REF!*#REF!</f>
        <v>#REF!</v>
      </c>
      <c r="O12" s="52" t="e">
        <f>#REF!*#REF!</f>
        <v>#REF!</v>
      </c>
      <c r="P12" s="52" t="e">
        <f>#REF!*#REF!</f>
        <v>#REF!</v>
      </c>
      <c r="Q12" s="52" t="e">
        <f>#REF!*#REF!</f>
        <v>#REF!</v>
      </c>
      <c r="R12" s="52" t="e">
        <f>#REF!*#REF!</f>
        <v>#REF!</v>
      </c>
      <c r="S12" s="52" t="e">
        <f>#REF!*#REF!</f>
        <v>#REF!</v>
      </c>
      <c r="T12" s="52" t="e">
        <f>#REF!*#REF!</f>
        <v>#REF!</v>
      </c>
      <c r="U12" s="52" t="e">
        <f>#REF!*#REF!</f>
        <v>#REF!</v>
      </c>
      <c r="V12" s="52" t="e">
        <f>#REF!*#REF!</f>
        <v>#REF!</v>
      </c>
      <c r="W12" s="52" t="e">
        <f>#REF!*#REF!</f>
        <v>#REF!</v>
      </c>
      <c r="X12" s="52" t="e">
        <f>#REF!*#REF!</f>
        <v>#REF!</v>
      </c>
      <c r="Y12" s="52" t="e">
        <f>#REF!*#REF!</f>
        <v>#REF!</v>
      </c>
      <c r="Z12" s="52" t="e">
        <f>#REF!*#REF!</f>
        <v>#REF!</v>
      </c>
      <c r="AA12" s="52" t="e">
        <f>#REF!*#REF!</f>
        <v>#REF!</v>
      </c>
      <c r="AB12" s="52" t="e">
        <f>#REF!*#REF!</f>
        <v>#REF!</v>
      </c>
      <c r="AC12" s="52" t="e">
        <f>#REF!*#REF!</f>
        <v>#REF!</v>
      </c>
      <c r="AD12" s="52" t="e">
        <f>#REF!*#REF!</f>
        <v>#REF!</v>
      </c>
      <c r="AE12" s="52" t="e">
        <f>#REF!*#REF!</f>
        <v>#REF!</v>
      </c>
      <c r="AF12" s="52" t="e">
        <f>#REF!*#REF!</f>
        <v>#REF!</v>
      </c>
      <c r="AG12" s="52" t="e">
        <f>#REF!*#REF!</f>
        <v>#REF!</v>
      </c>
      <c r="AH12" s="52" t="e">
        <f>#REF!*#REF!</f>
        <v>#REF!</v>
      </c>
      <c r="AI12" s="52" t="e">
        <f>#REF!*#REF!</f>
        <v>#REF!</v>
      </c>
      <c r="AJ12" s="52" t="e">
        <f>#REF!*#REF!</f>
        <v>#REF!</v>
      </c>
      <c r="AK12" s="52" t="e">
        <f>#REF!*#REF!</f>
        <v>#REF!</v>
      </c>
      <c r="AL12" s="52" t="e">
        <f>#REF!*#REF!</f>
        <v>#REF!</v>
      </c>
      <c r="AM12" s="51" t="e">
        <f t="shared" si="2"/>
        <v>#REF!</v>
      </c>
      <c r="AN12" s="51" t="e">
        <f t="shared" si="3"/>
        <v>#REF!</v>
      </c>
      <c r="AO12" s="51" t="e">
        <f t="shared" si="4"/>
        <v>#REF!</v>
      </c>
      <c r="AP12" s="51" t="e">
        <f t="shared" si="5"/>
        <v>#REF!</v>
      </c>
      <c r="AQ12" s="51" t="e">
        <f t="shared" si="6"/>
        <v>#REF!</v>
      </c>
      <c r="AR12" s="51" t="e">
        <f t="shared" si="7"/>
        <v>#REF!</v>
      </c>
      <c r="AS12" s="51" t="e">
        <f t="shared" si="8"/>
        <v>#REF!</v>
      </c>
      <c r="AT12" s="51" t="e">
        <f t="shared" si="9"/>
        <v>#REF!</v>
      </c>
      <c r="AU12" s="51" t="e">
        <f t="shared" si="10"/>
        <v>#REF!</v>
      </c>
      <c r="AV12" s="51" t="e">
        <f t="shared" si="11"/>
        <v>#REF!</v>
      </c>
      <c r="AW12" s="51" t="e">
        <f t="shared" si="12"/>
        <v>#REF!</v>
      </c>
      <c r="AX12" s="51" t="e">
        <f t="shared" si="13"/>
        <v>#REF!</v>
      </c>
      <c r="AY12" s="51" t="e">
        <f t="shared" si="14"/>
        <v>#REF!</v>
      </c>
      <c r="AZ12" s="51" t="e">
        <f t="shared" si="15"/>
        <v>#REF!</v>
      </c>
      <c r="BA12" s="51" t="e">
        <f t="shared" si="16"/>
        <v>#REF!</v>
      </c>
      <c r="BB12" s="51" t="e">
        <f t="shared" si="17"/>
        <v>#REF!</v>
      </c>
      <c r="BC12" s="51" t="e">
        <f t="shared" si="18"/>
        <v>#REF!</v>
      </c>
      <c r="BD12" s="51" t="e">
        <f t="shared" si="18"/>
        <v>#REF!</v>
      </c>
      <c r="BE12" s="51" t="e">
        <f t="shared" si="19"/>
        <v>#REF!</v>
      </c>
      <c r="BF12" s="51" t="e">
        <f t="shared" si="20"/>
        <v>#REF!</v>
      </c>
    </row>
    <row r="13" spans="1:58" ht="15" thickBot="1" x14ac:dyDescent="0.35">
      <c r="A13" s="48" t="s">
        <v>235</v>
      </c>
      <c r="B13" s="50"/>
      <c r="C13" s="5"/>
      <c r="D13" s="5"/>
      <c r="E13" s="5"/>
      <c r="F13" s="5"/>
      <c r="G13" s="5"/>
      <c r="H13" s="49"/>
      <c r="I13" s="49"/>
      <c r="J13" s="49"/>
      <c r="K13" s="49"/>
      <c r="L13" s="1"/>
      <c r="M13" s="48" t="s">
        <v>235</v>
      </c>
      <c r="N13" s="52" t="e">
        <f>#REF!*#REF!</f>
        <v>#REF!</v>
      </c>
      <c r="O13" s="68" t="e">
        <f>#REF!*#REF!</f>
        <v>#REF!</v>
      </c>
      <c r="P13" s="68" t="e">
        <f>#REF!*#REF!</f>
        <v>#REF!</v>
      </c>
      <c r="Q13" s="68" t="e">
        <f>#REF!*#REF!</f>
        <v>#REF!</v>
      </c>
      <c r="R13" s="68" t="e">
        <f>#REF!*#REF!</f>
        <v>#REF!</v>
      </c>
      <c r="S13" s="52" t="e">
        <f>#REF!*#REF!</f>
        <v>#REF!</v>
      </c>
      <c r="T13" s="68" t="e">
        <f>#REF!*#REF!</f>
        <v>#REF!</v>
      </c>
      <c r="U13" s="68" t="e">
        <f>#REF!*#REF!</f>
        <v>#REF!</v>
      </c>
      <c r="V13" s="68" t="e">
        <f>#REF!*#REF!</f>
        <v>#REF!</v>
      </c>
      <c r="W13" s="68" t="e">
        <f>#REF!*#REF!</f>
        <v>#REF!</v>
      </c>
      <c r="X13" s="52" t="e">
        <f>#REF!*#REF!</f>
        <v>#REF!</v>
      </c>
      <c r="Y13" s="68" t="e">
        <f>#REF!*#REF!</f>
        <v>#REF!</v>
      </c>
      <c r="Z13" s="68" t="e">
        <f>#REF!*#REF!</f>
        <v>#REF!</v>
      </c>
      <c r="AA13" s="68" t="e">
        <f>#REF!*#REF!</f>
        <v>#REF!</v>
      </c>
      <c r="AB13" s="68" t="e">
        <f>#REF!*#REF!</f>
        <v>#REF!</v>
      </c>
      <c r="AC13" s="52" t="e">
        <f>#REF!*#REF!</f>
        <v>#REF!</v>
      </c>
      <c r="AD13" s="52" t="e">
        <f>#REF!*#REF!</f>
        <v>#REF!</v>
      </c>
      <c r="AE13" s="52" t="e">
        <f>#REF!*#REF!</f>
        <v>#REF!</v>
      </c>
      <c r="AF13" s="52" t="e">
        <f>#REF!*#REF!</f>
        <v>#REF!</v>
      </c>
      <c r="AG13" s="52" t="e">
        <f>#REF!*#REF!</f>
        <v>#REF!</v>
      </c>
      <c r="AH13" s="52" t="e">
        <f>#REF!*#REF!</f>
        <v>#REF!</v>
      </c>
      <c r="AI13" s="68" t="e">
        <f>#REF!*#REF!</f>
        <v>#REF!</v>
      </c>
      <c r="AJ13" s="68" t="e">
        <f>#REF!*#REF!</f>
        <v>#REF!</v>
      </c>
      <c r="AK13" s="68" t="e">
        <f>#REF!*#REF!</f>
        <v>#REF!</v>
      </c>
      <c r="AL13" s="68" t="e">
        <f>#REF!*#REF!</f>
        <v>#REF!</v>
      </c>
      <c r="AM13" s="51" t="e">
        <f t="shared" si="2"/>
        <v>#REF!</v>
      </c>
      <c r="AN13" s="67" t="e">
        <f t="shared" si="3"/>
        <v>#REF!</v>
      </c>
      <c r="AO13" s="67" t="e">
        <f t="shared" si="4"/>
        <v>#REF!</v>
      </c>
      <c r="AP13" s="67" t="e">
        <f t="shared" si="5"/>
        <v>#REF!</v>
      </c>
      <c r="AQ13" s="51" t="e">
        <f t="shared" si="6"/>
        <v>#REF!</v>
      </c>
      <c r="AR13" s="67" t="e">
        <f t="shared" si="7"/>
        <v>#REF!</v>
      </c>
      <c r="AS13" s="67" t="e">
        <f t="shared" si="8"/>
        <v>#REF!</v>
      </c>
      <c r="AT13" s="67" t="e">
        <f t="shared" si="9"/>
        <v>#REF!</v>
      </c>
      <c r="AU13" s="51" t="e">
        <f t="shared" si="10"/>
        <v>#REF!</v>
      </c>
      <c r="AV13" s="67" t="e">
        <f t="shared" si="11"/>
        <v>#REF!</v>
      </c>
      <c r="AW13" s="67" t="e">
        <f t="shared" si="12"/>
        <v>#REF!</v>
      </c>
      <c r="AX13" s="67" t="e">
        <f t="shared" si="13"/>
        <v>#REF!</v>
      </c>
      <c r="AY13" s="51" t="e">
        <f t="shared" si="14"/>
        <v>#REF!</v>
      </c>
      <c r="AZ13" s="51" t="e">
        <f t="shared" si="15"/>
        <v>#REF!</v>
      </c>
      <c r="BA13" s="51" t="e">
        <f t="shared" si="16"/>
        <v>#REF!</v>
      </c>
      <c r="BB13" s="51" t="e">
        <f t="shared" si="17"/>
        <v>#REF!</v>
      </c>
      <c r="BC13" s="67" t="e">
        <f t="shared" si="18"/>
        <v>#REF!</v>
      </c>
      <c r="BD13" s="67" t="e">
        <f t="shared" si="18"/>
        <v>#REF!</v>
      </c>
      <c r="BE13" s="67" t="e">
        <f t="shared" si="19"/>
        <v>#REF!</v>
      </c>
      <c r="BF13" s="67" t="e">
        <f t="shared" si="20"/>
        <v>#REF!</v>
      </c>
    </row>
    <row r="14" spans="1:58" ht="15" thickBot="1" x14ac:dyDescent="0.35">
      <c r="A14" s="30" t="s">
        <v>65</v>
      </c>
      <c r="B14" s="6"/>
      <c r="C14" s="3"/>
      <c r="D14" s="3"/>
      <c r="E14" s="3"/>
      <c r="F14" s="3"/>
      <c r="G14" s="3"/>
      <c r="H14" s="38"/>
      <c r="I14" s="38"/>
      <c r="J14" s="38"/>
      <c r="K14" s="38"/>
      <c r="M14" s="30" t="s">
        <v>65</v>
      </c>
      <c r="N14" s="52" t="e">
        <f>#REF!*#REF!</f>
        <v>#REF!</v>
      </c>
      <c r="O14" s="52" t="e">
        <f>#REF!*#REF!</f>
        <v>#REF!</v>
      </c>
      <c r="P14" s="52" t="e">
        <f>#REF!*#REF!</f>
        <v>#REF!</v>
      </c>
      <c r="Q14" s="52" t="e">
        <f>#REF!*#REF!</f>
        <v>#REF!</v>
      </c>
      <c r="R14" s="52" t="e">
        <f>#REF!*#REF!</f>
        <v>#REF!</v>
      </c>
      <c r="S14" s="52" t="e">
        <f>#REF!*#REF!</f>
        <v>#REF!</v>
      </c>
      <c r="T14" s="52" t="e">
        <f>#REF!*#REF!</f>
        <v>#REF!</v>
      </c>
      <c r="U14" s="52" t="e">
        <f>#REF!*#REF!</f>
        <v>#REF!</v>
      </c>
      <c r="V14" s="52" t="e">
        <f>#REF!*#REF!</f>
        <v>#REF!</v>
      </c>
      <c r="W14" s="52" t="e">
        <f>#REF!*#REF!</f>
        <v>#REF!</v>
      </c>
      <c r="X14" s="52" t="e">
        <f>#REF!*#REF!</f>
        <v>#REF!</v>
      </c>
      <c r="Y14" s="52" t="e">
        <f>#REF!*#REF!</f>
        <v>#REF!</v>
      </c>
      <c r="Z14" s="52" t="e">
        <f>#REF!*#REF!</f>
        <v>#REF!</v>
      </c>
      <c r="AA14" s="52" t="e">
        <f>#REF!*#REF!</f>
        <v>#REF!</v>
      </c>
      <c r="AB14" s="52" t="e">
        <f>#REF!*#REF!</f>
        <v>#REF!</v>
      </c>
      <c r="AC14" s="52" t="e">
        <f>#REF!*#REF!</f>
        <v>#REF!</v>
      </c>
      <c r="AD14" s="52" t="e">
        <f>#REF!*#REF!</f>
        <v>#REF!</v>
      </c>
      <c r="AE14" s="52" t="e">
        <f>#REF!*#REF!</f>
        <v>#REF!</v>
      </c>
      <c r="AF14" s="52" t="e">
        <f>#REF!*#REF!</f>
        <v>#REF!</v>
      </c>
      <c r="AG14" s="52" t="e">
        <f>#REF!*#REF!</f>
        <v>#REF!</v>
      </c>
      <c r="AH14" s="52" t="e">
        <f>#REF!*#REF!</f>
        <v>#REF!</v>
      </c>
      <c r="AI14" s="52" t="e">
        <f>#REF!*#REF!</f>
        <v>#REF!</v>
      </c>
      <c r="AJ14" s="52" t="e">
        <f>#REF!*#REF!</f>
        <v>#REF!</v>
      </c>
      <c r="AK14" s="52" t="e">
        <f>#REF!*#REF!</f>
        <v>#REF!</v>
      </c>
      <c r="AL14" s="52" t="e">
        <f>#REF!*#REF!</f>
        <v>#REF!</v>
      </c>
      <c r="AM14" s="51" t="e">
        <f t="shared" si="2"/>
        <v>#REF!</v>
      </c>
      <c r="AN14" s="51" t="e">
        <f t="shared" si="3"/>
        <v>#REF!</v>
      </c>
      <c r="AO14" s="51" t="e">
        <f t="shared" si="4"/>
        <v>#REF!</v>
      </c>
      <c r="AP14" s="51" t="e">
        <f t="shared" si="5"/>
        <v>#REF!</v>
      </c>
      <c r="AQ14" s="51" t="e">
        <f t="shared" si="6"/>
        <v>#REF!</v>
      </c>
      <c r="AR14" s="51" t="e">
        <f t="shared" si="7"/>
        <v>#REF!</v>
      </c>
      <c r="AS14" s="51" t="e">
        <f t="shared" si="8"/>
        <v>#REF!</v>
      </c>
      <c r="AT14" s="51" t="e">
        <f t="shared" si="9"/>
        <v>#REF!</v>
      </c>
      <c r="AU14" s="51" t="e">
        <f t="shared" si="10"/>
        <v>#REF!</v>
      </c>
      <c r="AV14" s="51" t="e">
        <f t="shared" si="11"/>
        <v>#REF!</v>
      </c>
      <c r="AW14" s="51" t="e">
        <f t="shared" si="12"/>
        <v>#REF!</v>
      </c>
      <c r="AX14" s="51" t="e">
        <f t="shared" si="13"/>
        <v>#REF!</v>
      </c>
      <c r="AY14" s="51" t="e">
        <f t="shared" si="14"/>
        <v>#REF!</v>
      </c>
      <c r="AZ14" s="51" t="e">
        <f t="shared" si="15"/>
        <v>#REF!</v>
      </c>
      <c r="BA14" s="51" t="e">
        <f t="shared" si="16"/>
        <v>#REF!</v>
      </c>
      <c r="BB14" s="51" t="e">
        <f t="shared" si="17"/>
        <v>#REF!</v>
      </c>
      <c r="BC14" s="51" t="e">
        <f t="shared" si="18"/>
        <v>#REF!</v>
      </c>
      <c r="BD14" s="51" t="e">
        <f t="shared" si="18"/>
        <v>#REF!</v>
      </c>
      <c r="BE14" s="51" t="e">
        <f t="shared" si="19"/>
        <v>#REF!</v>
      </c>
      <c r="BF14" s="51" t="e">
        <f t="shared" si="20"/>
        <v>#REF!</v>
      </c>
    </row>
    <row r="15" spans="1:58" ht="15" thickBot="1" x14ac:dyDescent="0.35">
      <c r="A15" s="30" t="s">
        <v>66</v>
      </c>
      <c r="B15" s="6"/>
      <c r="C15" s="3"/>
      <c r="D15" s="3"/>
      <c r="E15" s="3"/>
      <c r="F15" s="3"/>
      <c r="G15" s="3"/>
      <c r="H15" s="38"/>
      <c r="I15" s="38"/>
      <c r="J15" s="38"/>
      <c r="K15" s="38"/>
      <c r="M15" s="30" t="s">
        <v>66</v>
      </c>
      <c r="N15" s="52" t="e">
        <f>#REF!*#REF!</f>
        <v>#REF!</v>
      </c>
      <c r="O15" s="52" t="e">
        <f>#REF!*#REF!</f>
        <v>#REF!</v>
      </c>
      <c r="P15" s="52" t="e">
        <f>#REF!*#REF!</f>
        <v>#REF!</v>
      </c>
      <c r="Q15" s="52" t="e">
        <f>#REF!*#REF!</f>
        <v>#REF!</v>
      </c>
      <c r="R15" s="52" t="e">
        <f>#REF!*#REF!</f>
        <v>#REF!</v>
      </c>
      <c r="S15" s="52" t="e">
        <f>#REF!*#REF!</f>
        <v>#REF!</v>
      </c>
      <c r="T15" s="52" t="e">
        <f>#REF!*#REF!</f>
        <v>#REF!</v>
      </c>
      <c r="U15" s="52" t="e">
        <f>#REF!*#REF!</f>
        <v>#REF!</v>
      </c>
      <c r="V15" s="52" t="e">
        <f>#REF!*#REF!</f>
        <v>#REF!</v>
      </c>
      <c r="W15" s="52" t="e">
        <f>#REF!*#REF!</f>
        <v>#REF!</v>
      </c>
      <c r="X15" s="52" t="e">
        <f>#REF!*#REF!</f>
        <v>#REF!</v>
      </c>
      <c r="Y15" s="52" t="e">
        <f>#REF!*#REF!</f>
        <v>#REF!</v>
      </c>
      <c r="Z15" s="52" t="e">
        <f>#REF!*#REF!</f>
        <v>#REF!</v>
      </c>
      <c r="AA15" s="52" t="e">
        <f>#REF!*#REF!</f>
        <v>#REF!</v>
      </c>
      <c r="AB15" s="52" t="e">
        <f>#REF!*#REF!</f>
        <v>#REF!</v>
      </c>
      <c r="AC15" s="52" t="e">
        <f>#REF!*#REF!</f>
        <v>#REF!</v>
      </c>
      <c r="AD15" s="52" t="e">
        <f>#REF!*#REF!</f>
        <v>#REF!</v>
      </c>
      <c r="AE15" s="52" t="e">
        <f>#REF!*#REF!</f>
        <v>#REF!</v>
      </c>
      <c r="AF15" s="52" t="e">
        <f>#REF!*#REF!</f>
        <v>#REF!</v>
      </c>
      <c r="AG15" s="52" t="e">
        <f>#REF!*#REF!</f>
        <v>#REF!</v>
      </c>
      <c r="AH15" s="52" t="e">
        <f>#REF!*#REF!</f>
        <v>#REF!</v>
      </c>
      <c r="AI15" s="52" t="e">
        <f>#REF!*#REF!</f>
        <v>#REF!</v>
      </c>
      <c r="AJ15" s="52" t="e">
        <f>#REF!*#REF!</f>
        <v>#REF!</v>
      </c>
      <c r="AK15" s="52" t="e">
        <f>#REF!*#REF!</f>
        <v>#REF!</v>
      </c>
      <c r="AL15" s="52" t="e">
        <f>#REF!*#REF!</f>
        <v>#REF!</v>
      </c>
      <c r="AM15" s="51" t="e">
        <f t="shared" si="2"/>
        <v>#REF!</v>
      </c>
      <c r="AN15" s="51" t="e">
        <f t="shared" si="3"/>
        <v>#REF!</v>
      </c>
      <c r="AO15" s="51" t="e">
        <f t="shared" si="4"/>
        <v>#REF!</v>
      </c>
      <c r="AP15" s="51" t="e">
        <f t="shared" si="5"/>
        <v>#REF!</v>
      </c>
      <c r="AQ15" s="51" t="e">
        <f t="shared" si="6"/>
        <v>#REF!</v>
      </c>
      <c r="AR15" s="51" t="e">
        <f t="shared" si="7"/>
        <v>#REF!</v>
      </c>
      <c r="AS15" s="51" t="e">
        <f t="shared" si="8"/>
        <v>#REF!</v>
      </c>
      <c r="AT15" s="51" t="e">
        <f t="shared" si="9"/>
        <v>#REF!</v>
      </c>
      <c r="AU15" s="51" t="e">
        <f t="shared" si="10"/>
        <v>#REF!</v>
      </c>
      <c r="AV15" s="51" t="e">
        <f t="shared" si="11"/>
        <v>#REF!</v>
      </c>
      <c r="AW15" s="51" t="e">
        <f t="shared" si="12"/>
        <v>#REF!</v>
      </c>
      <c r="AX15" s="51" t="e">
        <f t="shared" si="13"/>
        <v>#REF!</v>
      </c>
      <c r="AY15" s="51" t="e">
        <f t="shared" si="14"/>
        <v>#REF!</v>
      </c>
      <c r="AZ15" s="51" t="e">
        <f t="shared" si="15"/>
        <v>#REF!</v>
      </c>
      <c r="BA15" s="51" t="e">
        <f t="shared" si="16"/>
        <v>#REF!</v>
      </c>
      <c r="BB15" s="51" t="e">
        <f t="shared" si="17"/>
        <v>#REF!</v>
      </c>
      <c r="BC15" s="51" t="e">
        <f t="shared" si="18"/>
        <v>#REF!</v>
      </c>
      <c r="BD15" s="51" t="e">
        <f t="shared" si="18"/>
        <v>#REF!</v>
      </c>
      <c r="BE15" s="51" t="e">
        <f t="shared" si="19"/>
        <v>#REF!</v>
      </c>
      <c r="BF15" s="51" t="e">
        <f t="shared" si="20"/>
        <v>#REF!</v>
      </c>
    </row>
    <row r="16" spans="1:58" ht="15" thickBot="1" x14ac:dyDescent="0.35">
      <c r="A16" s="30" t="s">
        <v>67</v>
      </c>
      <c r="B16" s="6"/>
      <c r="C16" s="3"/>
      <c r="D16" s="3"/>
      <c r="E16" s="3"/>
      <c r="F16" s="3"/>
      <c r="G16" s="3"/>
      <c r="H16" s="38"/>
      <c r="I16" s="38"/>
      <c r="J16" s="38"/>
      <c r="K16" s="38"/>
      <c r="M16" s="30" t="s">
        <v>67</v>
      </c>
      <c r="N16" s="52" t="e">
        <f>#REF!*#REF!</f>
        <v>#REF!</v>
      </c>
      <c r="O16" s="52" t="e">
        <f>#REF!*#REF!</f>
        <v>#REF!</v>
      </c>
      <c r="P16" s="52" t="e">
        <f>#REF!*#REF!</f>
        <v>#REF!</v>
      </c>
      <c r="Q16" s="52" t="e">
        <f>#REF!*#REF!</f>
        <v>#REF!</v>
      </c>
      <c r="R16" s="52" t="e">
        <f>#REF!*#REF!</f>
        <v>#REF!</v>
      </c>
      <c r="S16" s="52" t="e">
        <f>#REF!*#REF!</f>
        <v>#REF!</v>
      </c>
      <c r="T16" s="52" t="e">
        <f>#REF!*#REF!</f>
        <v>#REF!</v>
      </c>
      <c r="U16" s="52" t="e">
        <f>#REF!*#REF!</f>
        <v>#REF!</v>
      </c>
      <c r="V16" s="52" t="e">
        <f>#REF!*#REF!</f>
        <v>#REF!</v>
      </c>
      <c r="W16" s="52" t="e">
        <f>#REF!*#REF!</f>
        <v>#REF!</v>
      </c>
      <c r="X16" s="52" t="e">
        <f>#REF!*#REF!</f>
        <v>#REF!</v>
      </c>
      <c r="Y16" s="52" t="e">
        <f>#REF!*#REF!</f>
        <v>#REF!</v>
      </c>
      <c r="Z16" s="52" t="e">
        <f>#REF!*#REF!</f>
        <v>#REF!</v>
      </c>
      <c r="AA16" s="52" t="e">
        <f>#REF!*#REF!</f>
        <v>#REF!</v>
      </c>
      <c r="AB16" s="52" t="e">
        <f>#REF!*#REF!</f>
        <v>#REF!</v>
      </c>
      <c r="AC16" s="52" t="e">
        <f>#REF!*#REF!</f>
        <v>#REF!</v>
      </c>
      <c r="AD16" s="52" t="e">
        <f>#REF!*#REF!</f>
        <v>#REF!</v>
      </c>
      <c r="AE16" s="52" t="e">
        <f>#REF!*#REF!</f>
        <v>#REF!</v>
      </c>
      <c r="AF16" s="52" t="e">
        <f>#REF!*#REF!</f>
        <v>#REF!</v>
      </c>
      <c r="AG16" s="52" t="e">
        <f>#REF!*#REF!</f>
        <v>#REF!</v>
      </c>
      <c r="AH16" s="52" t="e">
        <f>#REF!*#REF!</f>
        <v>#REF!</v>
      </c>
      <c r="AI16" s="52" t="e">
        <f>#REF!*#REF!</f>
        <v>#REF!</v>
      </c>
      <c r="AJ16" s="52" t="e">
        <f>#REF!*#REF!</f>
        <v>#REF!</v>
      </c>
      <c r="AK16" s="52" t="e">
        <f>#REF!*#REF!</f>
        <v>#REF!</v>
      </c>
      <c r="AL16" s="52" t="e">
        <f>#REF!*#REF!</f>
        <v>#REF!</v>
      </c>
      <c r="AM16" s="51" t="e">
        <f t="shared" si="2"/>
        <v>#REF!</v>
      </c>
      <c r="AN16" s="51" t="e">
        <f t="shared" si="3"/>
        <v>#REF!</v>
      </c>
      <c r="AO16" s="51" t="e">
        <f t="shared" si="4"/>
        <v>#REF!</v>
      </c>
      <c r="AP16" s="51" t="e">
        <f t="shared" si="5"/>
        <v>#REF!</v>
      </c>
      <c r="AQ16" s="51" t="e">
        <f t="shared" si="6"/>
        <v>#REF!</v>
      </c>
      <c r="AR16" s="51" t="e">
        <f t="shared" si="7"/>
        <v>#REF!</v>
      </c>
      <c r="AS16" s="51" t="e">
        <f t="shared" si="8"/>
        <v>#REF!</v>
      </c>
      <c r="AT16" s="51" t="e">
        <f t="shared" si="9"/>
        <v>#REF!</v>
      </c>
      <c r="AU16" s="51" t="e">
        <f t="shared" si="10"/>
        <v>#REF!</v>
      </c>
      <c r="AV16" s="51" t="e">
        <f t="shared" si="11"/>
        <v>#REF!</v>
      </c>
      <c r="AW16" s="51" t="e">
        <f t="shared" si="12"/>
        <v>#REF!</v>
      </c>
      <c r="AX16" s="51" t="e">
        <f t="shared" si="13"/>
        <v>#REF!</v>
      </c>
      <c r="AY16" s="51" t="e">
        <f t="shared" si="14"/>
        <v>#REF!</v>
      </c>
      <c r="AZ16" s="51" t="e">
        <f t="shared" si="15"/>
        <v>#REF!</v>
      </c>
      <c r="BA16" s="51" t="e">
        <f t="shared" si="16"/>
        <v>#REF!</v>
      </c>
      <c r="BB16" s="51" t="e">
        <f t="shared" si="17"/>
        <v>#REF!</v>
      </c>
      <c r="BC16" s="51" t="e">
        <f t="shared" si="18"/>
        <v>#REF!</v>
      </c>
      <c r="BD16" s="51" t="e">
        <f t="shared" si="18"/>
        <v>#REF!</v>
      </c>
      <c r="BE16" s="51" t="e">
        <f t="shared" si="19"/>
        <v>#REF!</v>
      </c>
      <c r="BF16" s="51" t="e">
        <f t="shared" si="20"/>
        <v>#REF!</v>
      </c>
    </row>
    <row r="17" spans="1:59" ht="15" thickBot="1" x14ac:dyDescent="0.35">
      <c r="A17" s="30" t="s">
        <v>68</v>
      </c>
      <c r="B17" s="6"/>
      <c r="C17" s="3"/>
      <c r="D17" s="3"/>
      <c r="E17" s="3"/>
      <c r="F17" s="3"/>
      <c r="G17" s="3"/>
      <c r="H17" s="38"/>
      <c r="I17" s="38"/>
      <c r="J17" s="38"/>
      <c r="K17" s="38"/>
      <c r="M17" s="30" t="s">
        <v>68</v>
      </c>
      <c r="N17" s="52" t="e">
        <f>#REF!*#REF!</f>
        <v>#REF!</v>
      </c>
      <c r="O17" s="52" t="e">
        <f>#REF!*#REF!</f>
        <v>#REF!</v>
      </c>
      <c r="P17" s="52" t="e">
        <f>#REF!*#REF!</f>
        <v>#REF!</v>
      </c>
      <c r="Q17" s="52" t="e">
        <f>#REF!*#REF!</f>
        <v>#REF!</v>
      </c>
      <c r="R17" s="52" t="e">
        <f>#REF!*#REF!</f>
        <v>#REF!</v>
      </c>
      <c r="S17" s="52" t="e">
        <f>#REF!*#REF!</f>
        <v>#REF!</v>
      </c>
      <c r="T17" s="52" t="e">
        <f>#REF!*#REF!</f>
        <v>#REF!</v>
      </c>
      <c r="U17" s="52" t="e">
        <f>#REF!*#REF!</f>
        <v>#REF!</v>
      </c>
      <c r="V17" s="52" t="e">
        <f>#REF!*#REF!</f>
        <v>#REF!</v>
      </c>
      <c r="W17" s="52" t="e">
        <f>#REF!*#REF!</f>
        <v>#REF!</v>
      </c>
      <c r="X17" s="52" t="e">
        <f>#REF!*#REF!</f>
        <v>#REF!</v>
      </c>
      <c r="Y17" s="52" t="e">
        <f>#REF!*#REF!</f>
        <v>#REF!</v>
      </c>
      <c r="Z17" s="52" t="e">
        <f>#REF!*#REF!</f>
        <v>#REF!</v>
      </c>
      <c r="AA17" s="52" t="e">
        <f>#REF!*#REF!</f>
        <v>#REF!</v>
      </c>
      <c r="AB17" s="52" t="e">
        <f>#REF!*#REF!</f>
        <v>#REF!</v>
      </c>
      <c r="AC17" s="52" t="e">
        <f>#REF!*#REF!</f>
        <v>#REF!</v>
      </c>
      <c r="AD17" s="52" t="e">
        <f>#REF!*#REF!</f>
        <v>#REF!</v>
      </c>
      <c r="AE17" s="52" t="e">
        <f>#REF!*#REF!</f>
        <v>#REF!</v>
      </c>
      <c r="AF17" s="52" t="e">
        <f>#REF!*#REF!</f>
        <v>#REF!</v>
      </c>
      <c r="AG17" s="52" t="e">
        <f>#REF!*#REF!</f>
        <v>#REF!</v>
      </c>
      <c r="AH17" s="52" t="e">
        <f>#REF!*#REF!</f>
        <v>#REF!</v>
      </c>
      <c r="AI17" s="52" t="e">
        <f>#REF!*#REF!</f>
        <v>#REF!</v>
      </c>
      <c r="AJ17" s="52" t="e">
        <f>#REF!*#REF!</f>
        <v>#REF!</v>
      </c>
      <c r="AK17" s="52" t="e">
        <f>#REF!*#REF!</f>
        <v>#REF!</v>
      </c>
      <c r="AL17" s="52" t="e">
        <f>#REF!*#REF!</f>
        <v>#REF!</v>
      </c>
      <c r="AM17" s="51" t="e">
        <f t="shared" si="2"/>
        <v>#REF!</v>
      </c>
      <c r="AN17" s="51" t="e">
        <f t="shared" si="3"/>
        <v>#REF!</v>
      </c>
      <c r="AO17" s="51" t="e">
        <f t="shared" si="4"/>
        <v>#REF!</v>
      </c>
      <c r="AP17" s="51" t="e">
        <f t="shared" si="5"/>
        <v>#REF!</v>
      </c>
      <c r="AQ17" s="51" t="e">
        <f t="shared" si="6"/>
        <v>#REF!</v>
      </c>
      <c r="AR17" s="51" t="e">
        <f t="shared" si="7"/>
        <v>#REF!</v>
      </c>
      <c r="AS17" s="51" t="e">
        <f t="shared" si="8"/>
        <v>#REF!</v>
      </c>
      <c r="AT17" s="51" t="e">
        <f t="shared" si="9"/>
        <v>#REF!</v>
      </c>
      <c r="AU17" s="51" t="e">
        <f t="shared" si="10"/>
        <v>#REF!</v>
      </c>
      <c r="AV17" s="51" t="e">
        <f t="shared" si="11"/>
        <v>#REF!</v>
      </c>
      <c r="AW17" s="51" t="e">
        <f t="shared" si="12"/>
        <v>#REF!</v>
      </c>
      <c r="AX17" s="51" t="e">
        <f t="shared" si="13"/>
        <v>#REF!</v>
      </c>
      <c r="AY17" s="51" t="e">
        <f t="shared" si="14"/>
        <v>#REF!</v>
      </c>
      <c r="AZ17" s="51" t="e">
        <f t="shared" si="15"/>
        <v>#REF!</v>
      </c>
      <c r="BA17" s="51" t="e">
        <f t="shared" si="16"/>
        <v>#REF!</v>
      </c>
      <c r="BB17" s="51" t="e">
        <f t="shared" si="17"/>
        <v>#REF!</v>
      </c>
      <c r="BC17" s="51" t="e">
        <f t="shared" si="18"/>
        <v>#REF!</v>
      </c>
      <c r="BD17" s="51" t="e">
        <f t="shared" si="18"/>
        <v>#REF!</v>
      </c>
      <c r="BE17" s="51" t="e">
        <f t="shared" si="19"/>
        <v>#REF!</v>
      </c>
      <c r="BF17" s="51" t="e">
        <f t="shared" si="20"/>
        <v>#REF!</v>
      </c>
    </row>
    <row r="18" spans="1:59" ht="15" thickBot="1" x14ac:dyDescent="0.35">
      <c r="A18" s="30" t="s">
        <v>69</v>
      </c>
      <c r="B18" s="6"/>
      <c r="C18" s="3"/>
      <c r="D18" s="3"/>
      <c r="E18" s="3"/>
      <c r="F18" s="3"/>
      <c r="G18" s="3"/>
      <c r="H18" s="38"/>
      <c r="I18" s="38"/>
      <c r="J18" s="38"/>
      <c r="K18" s="38"/>
      <c r="M18" s="30" t="s">
        <v>69</v>
      </c>
      <c r="N18" s="52" t="e">
        <f>#REF!*#REF!</f>
        <v>#REF!</v>
      </c>
      <c r="O18" s="52" t="e">
        <f>#REF!*#REF!</f>
        <v>#REF!</v>
      </c>
      <c r="P18" s="52" t="e">
        <f>#REF!*#REF!</f>
        <v>#REF!</v>
      </c>
      <c r="Q18" s="52" t="e">
        <f>#REF!*#REF!</f>
        <v>#REF!</v>
      </c>
      <c r="R18" s="52" t="e">
        <f>#REF!*#REF!</f>
        <v>#REF!</v>
      </c>
      <c r="S18" s="52" t="e">
        <f>#REF!*#REF!</f>
        <v>#REF!</v>
      </c>
      <c r="T18" s="52" t="e">
        <f>#REF!*#REF!</f>
        <v>#REF!</v>
      </c>
      <c r="U18" s="52" t="e">
        <f>#REF!*#REF!</f>
        <v>#REF!</v>
      </c>
      <c r="V18" s="52" t="e">
        <f>#REF!*#REF!</f>
        <v>#REF!</v>
      </c>
      <c r="W18" s="52" t="e">
        <f>#REF!*#REF!</f>
        <v>#REF!</v>
      </c>
      <c r="X18" s="52" t="e">
        <f>#REF!*#REF!</f>
        <v>#REF!</v>
      </c>
      <c r="Y18" s="52" t="e">
        <f>#REF!*#REF!</f>
        <v>#REF!</v>
      </c>
      <c r="Z18" s="52" t="e">
        <f>#REF!*#REF!</f>
        <v>#REF!</v>
      </c>
      <c r="AA18" s="52" t="e">
        <f>#REF!*#REF!</f>
        <v>#REF!</v>
      </c>
      <c r="AB18" s="52" t="e">
        <f>#REF!*#REF!</f>
        <v>#REF!</v>
      </c>
      <c r="AC18" s="52" t="e">
        <f>#REF!*#REF!</f>
        <v>#REF!</v>
      </c>
      <c r="AD18" s="52" t="e">
        <f>#REF!*#REF!</f>
        <v>#REF!</v>
      </c>
      <c r="AE18" s="52" t="e">
        <f>#REF!*#REF!</f>
        <v>#REF!</v>
      </c>
      <c r="AF18" s="52" t="e">
        <f>#REF!*#REF!</f>
        <v>#REF!</v>
      </c>
      <c r="AG18" s="52" t="e">
        <f>#REF!*#REF!</f>
        <v>#REF!</v>
      </c>
      <c r="AH18" s="52" t="e">
        <f>#REF!*#REF!</f>
        <v>#REF!</v>
      </c>
      <c r="AI18" s="52" t="e">
        <f>#REF!*#REF!</f>
        <v>#REF!</v>
      </c>
      <c r="AJ18" s="52" t="e">
        <f>#REF!*#REF!</f>
        <v>#REF!</v>
      </c>
      <c r="AK18" s="52" t="e">
        <f>#REF!*#REF!</f>
        <v>#REF!</v>
      </c>
      <c r="AL18" s="52" t="e">
        <f>#REF!*#REF!</f>
        <v>#REF!</v>
      </c>
      <c r="AM18" s="51" t="e">
        <f t="shared" si="2"/>
        <v>#REF!</v>
      </c>
      <c r="AN18" s="51" t="e">
        <f t="shared" si="3"/>
        <v>#REF!</v>
      </c>
      <c r="AO18" s="51" t="e">
        <f t="shared" si="4"/>
        <v>#REF!</v>
      </c>
      <c r="AP18" s="51" t="e">
        <f t="shared" si="5"/>
        <v>#REF!</v>
      </c>
      <c r="AQ18" s="51" t="e">
        <f t="shared" si="6"/>
        <v>#REF!</v>
      </c>
      <c r="AR18" s="51" t="e">
        <f t="shared" si="7"/>
        <v>#REF!</v>
      </c>
      <c r="AS18" s="51" t="e">
        <f t="shared" si="8"/>
        <v>#REF!</v>
      </c>
      <c r="AT18" s="51" t="e">
        <f t="shared" si="9"/>
        <v>#REF!</v>
      </c>
      <c r="AU18" s="51" t="e">
        <f t="shared" si="10"/>
        <v>#REF!</v>
      </c>
      <c r="AV18" s="51" t="e">
        <f t="shared" si="11"/>
        <v>#REF!</v>
      </c>
      <c r="AW18" s="51" t="e">
        <f t="shared" si="12"/>
        <v>#REF!</v>
      </c>
      <c r="AX18" s="51" t="e">
        <f t="shared" si="13"/>
        <v>#REF!</v>
      </c>
      <c r="AY18" s="51" t="e">
        <f t="shared" si="14"/>
        <v>#REF!</v>
      </c>
      <c r="AZ18" s="51" t="e">
        <f t="shared" si="15"/>
        <v>#REF!</v>
      </c>
      <c r="BA18" s="51" t="e">
        <f t="shared" si="16"/>
        <v>#REF!</v>
      </c>
      <c r="BB18" s="51" t="e">
        <f t="shared" si="17"/>
        <v>#REF!</v>
      </c>
      <c r="BC18" s="51" t="e">
        <f t="shared" si="18"/>
        <v>#REF!</v>
      </c>
      <c r="BD18" s="51" t="e">
        <f t="shared" si="18"/>
        <v>#REF!</v>
      </c>
      <c r="BE18" s="51" t="e">
        <f t="shared" si="19"/>
        <v>#REF!</v>
      </c>
      <c r="BF18" s="51" t="e">
        <f t="shared" si="20"/>
        <v>#REF!</v>
      </c>
    </row>
    <row r="19" spans="1:59" ht="15" thickBot="1" x14ac:dyDescent="0.35">
      <c r="A19" s="30" t="s">
        <v>70</v>
      </c>
      <c r="B19" s="6"/>
      <c r="C19" s="3"/>
      <c r="D19" s="3"/>
      <c r="E19" s="3"/>
      <c r="F19" s="3"/>
      <c r="G19" s="3"/>
      <c r="H19" s="38"/>
      <c r="I19" s="38"/>
      <c r="J19" s="38"/>
      <c r="K19" s="38"/>
      <c r="M19" s="30" t="s">
        <v>70</v>
      </c>
      <c r="N19" s="52" t="e">
        <f>#REF!*#REF!</f>
        <v>#REF!</v>
      </c>
      <c r="O19" s="52" t="e">
        <f>#REF!*#REF!</f>
        <v>#REF!</v>
      </c>
      <c r="P19" s="52" t="e">
        <f>#REF!*#REF!</f>
        <v>#REF!</v>
      </c>
      <c r="Q19" s="52" t="e">
        <f>#REF!*#REF!</f>
        <v>#REF!</v>
      </c>
      <c r="R19" s="52" t="e">
        <f>#REF!*#REF!</f>
        <v>#REF!</v>
      </c>
      <c r="S19" s="52" t="e">
        <f>#REF!*#REF!</f>
        <v>#REF!</v>
      </c>
      <c r="T19" s="52" t="e">
        <f>#REF!*#REF!</f>
        <v>#REF!</v>
      </c>
      <c r="U19" s="52" t="e">
        <f>#REF!*#REF!</f>
        <v>#REF!</v>
      </c>
      <c r="V19" s="52" t="e">
        <f>#REF!*#REF!</f>
        <v>#REF!</v>
      </c>
      <c r="W19" s="52" t="e">
        <f>#REF!*#REF!</f>
        <v>#REF!</v>
      </c>
      <c r="X19" s="52" t="e">
        <f>#REF!*#REF!</f>
        <v>#REF!</v>
      </c>
      <c r="Y19" s="52" t="e">
        <f>#REF!*#REF!</f>
        <v>#REF!</v>
      </c>
      <c r="Z19" s="52" t="e">
        <f>#REF!*#REF!</f>
        <v>#REF!</v>
      </c>
      <c r="AA19" s="52" t="e">
        <f>#REF!*#REF!</f>
        <v>#REF!</v>
      </c>
      <c r="AB19" s="52" t="e">
        <f>#REF!*#REF!</f>
        <v>#REF!</v>
      </c>
      <c r="AC19" s="52" t="e">
        <f>#REF!*#REF!</f>
        <v>#REF!</v>
      </c>
      <c r="AD19" s="52" t="e">
        <f>#REF!*#REF!</f>
        <v>#REF!</v>
      </c>
      <c r="AE19" s="52" t="e">
        <f>#REF!*#REF!</f>
        <v>#REF!</v>
      </c>
      <c r="AF19" s="52" t="e">
        <f>#REF!*#REF!</f>
        <v>#REF!</v>
      </c>
      <c r="AG19" s="52" t="e">
        <f>#REF!*#REF!</f>
        <v>#REF!</v>
      </c>
      <c r="AH19" s="52" t="e">
        <f>#REF!*#REF!</f>
        <v>#REF!</v>
      </c>
      <c r="AI19" s="52" t="e">
        <f>#REF!*#REF!</f>
        <v>#REF!</v>
      </c>
      <c r="AJ19" s="52" t="e">
        <f>#REF!*#REF!</f>
        <v>#REF!</v>
      </c>
      <c r="AK19" s="52" t="e">
        <f>#REF!*#REF!</f>
        <v>#REF!</v>
      </c>
      <c r="AL19" s="52" t="e">
        <f>#REF!*#REF!</f>
        <v>#REF!</v>
      </c>
      <c r="AM19" s="51" t="e">
        <f t="shared" si="2"/>
        <v>#REF!</v>
      </c>
      <c r="AN19" s="51" t="e">
        <f t="shared" si="3"/>
        <v>#REF!</v>
      </c>
      <c r="AO19" s="51" t="e">
        <f t="shared" si="4"/>
        <v>#REF!</v>
      </c>
      <c r="AP19" s="51" t="e">
        <f t="shared" si="5"/>
        <v>#REF!</v>
      </c>
      <c r="AQ19" s="51" t="e">
        <f t="shared" si="6"/>
        <v>#REF!</v>
      </c>
      <c r="AR19" s="51" t="e">
        <f t="shared" si="7"/>
        <v>#REF!</v>
      </c>
      <c r="AS19" s="51" t="e">
        <f t="shared" si="8"/>
        <v>#REF!</v>
      </c>
      <c r="AT19" s="51" t="e">
        <f t="shared" si="9"/>
        <v>#REF!</v>
      </c>
      <c r="AU19" s="51" t="e">
        <f t="shared" si="10"/>
        <v>#REF!</v>
      </c>
      <c r="AV19" s="51" t="e">
        <f t="shared" si="11"/>
        <v>#REF!</v>
      </c>
      <c r="AW19" s="51" t="e">
        <f t="shared" si="12"/>
        <v>#REF!</v>
      </c>
      <c r="AX19" s="51" t="e">
        <f t="shared" si="13"/>
        <v>#REF!</v>
      </c>
      <c r="AY19" s="51" t="e">
        <f t="shared" si="14"/>
        <v>#REF!</v>
      </c>
      <c r="AZ19" s="51" t="e">
        <f t="shared" si="15"/>
        <v>#REF!</v>
      </c>
      <c r="BA19" s="51" t="e">
        <f t="shared" si="16"/>
        <v>#REF!</v>
      </c>
      <c r="BB19" s="51" t="e">
        <f t="shared" si="17"/>
        <v>#REF!</v>
      </c>
      <c r="BC19" s="51" t="e">
        <f t="shared" si="18"/>
        <v>#REF!</v>
      </c>
      <c r="BD19" s="51" t="e">
        <f t="shared" si="18"/>
        <v>#REF!</v>
      </c>
      <c r="BE19" s="51" t="e">
        <f t="shared" si="19"/>
        <v>#REF!</v>
      </c>
      <c r="BF19" s="51" t="e">
        <f t="shared" si="20"/>
        <v>#REF!</v>
      </c>
    </row>
    <row r="20" spans="1:59" ht="15" thickBot="1" x14ac:dyDescent="0.35">
      <c r="A20" s="30" t="s">
        <v>71</v>
      </c>
      <c r="B20" s="6"/>
      <c r="C20" s="3"/>
      <c r="D20" s="3"/>
      <c r="E20" s="3"/>
      <c r="F20" s="3"/>
      <c r="G20" s="3"/>
      <c r="H20" s="38"/>
      <c r="I20" s="38"/>
      <c r="J20" s="38"/>
      <c r="K20" s="38"/>
      <c r="M20" s="30" t="s">
        <v>71</v>
      </c>
      <c r="N20" s="52" t="e">
        <f>#REF!*#REF!</f>
        <v>#REF!</v>
      </c>
      <c r="O20" s="52" t="e">
        <f>#REF!*#REF!</f>
        <v>#REF!</v>
      </c>
      <c r="P20" s="52" t="e">
        <f>#REF!*#REF!</f>
        <v>#REF!</v>
      </c>
      <c r="Q20" s="52" t="e">
        <f>#REF!*#REF!</f>
        <v>#REF!</v>
      </c>
      <c r="R20" s="52" t="e">
        <f>#REF!*#REF!</f>
        <v>#REF!</v>
      </c>
      <c r="S20" s="52" t="e">
        <f>#REF!*#REF!</f>
        <v>#REF!</v>
      </c>
      <c r="T20" s="52" t="e">
        <f>#REF!*#REF!</f>
        <v>#REF!</v>
      </c>
      <c r="U20" s="52" t="e">
        <f>#REF!*#REF!</f>
        <v>#REF!</v>
      </c>
      <c r="V20" s="52" t="e">
        <f>#REF!*#REF!</f>
        <v>#REF!</v>
      </c>
      <c r="W20" s="52" t="e">
        <f>#REF!*#REF!</f>
        <v>#REF!</v>
      </c>
      <c r="X20" s="52" t="e">
        <f>#REF!*#REF!</f>
        <v>#REF!</v>
      </c>
      <c r="Y20" s="52" t="e">
        <f>#REF!*#REF!</f>
        <v>#REF!</v>
      </c>
      <c r="Z20" s="52" t="e">
        <f>#REF!*#REF!</f>
        <v>#REF!</v>
      </c>
      <c r="AA20" s="52" t="e">
        <f>#REF!*#REF!</f>
        <v>#REF!</v>
      </c>
      <c r="AB20" s="52" t="e">
        <f>#REF!*#REF!</f>
        <v>#REF!</v>
      </c>
      <c r="AC20" s="52" t="e">
        <f>#REF!*#REF!</f>
        <v>#REF!</v>
      </c>
      <c r="AD20" s="52" t="e">
        <f>#REF!*#REF!</f>
        <v>#REF!</v>
      </c>
      <c r="AE20" s="52" t="e">
        <f>#REF!*#REF!</f>
        <v>#REF!</v>
      </c>
      <c r="AF20" s="52" t="e">
        <f>#REF!*#REF!</f>
        <v>#REF!</v>
      </c>
      <c r="AG20" s="52" t="e">
        <f>#REF!*#REF!</f>
        <v>#REF!</v>
      </c>
      <c r="AH20" s="52" t="e">
        <f>#REF!*#REF!</f>
        <v>#REF!</v>
      </c>
      <c r="AI20" s="52" t="e">
        <f>#REF!*#REF!</f>
        <v>#REF!</v>
      </c>
      <c r="AJ20" s="52" t="e">
        <f>#REF!*#REF!</f>
        <v>#REF!</v>
      </c>
      <c r="AK20" s="52" t="e">
        <f>#REF!*#REF!</f>
        <v>#REF!</v>
      </c>
      <c r="AL20" s="52" t="e">
        <f>#REF!*#REF!</f>
        <v>#REF!</v>
      </c>
      <c r="AM20" s="51" t="e">
        <f t="shared" si="2"/>
        <v>#REF!</v>
      </c>
      <c r="AN20" s="51" t="e">
        <f t="shared" si="3"/>
        <v>#REF!</v>
      </c>
      <c r="AO20" s="51" t="e">
        <f t="shared" si="4"/>
        <v>#REF!</v>
      </c>
      <c r="AP20" s="51" t="e">
        <f t="shared" si="5"/>
        <v>#REF!</v>
      </c>
      <c r="AQ20" s="51" t="e">
        <f t="shared" si="6"/>
        <v>#REF!</v>
      </c>
      <c r="AR20" s="51" t="e">
        <f t="shared" si="7"/>
        <v>#REF!</v>
      </c>
      <c r="AS20" s="51" t="e">
        <f t="shared" si="8"/>
        <v>#REF!</v>
      </c>
      <c r="AT20" s="51" t="e">
        <f t="shared" si="9"/>
        <v>#REF!</v>
      </c>
      <c r="AU20" s="51" t="e">
        <f t="shared" si="10"/>
        <v>#REF!</v>
      </c>
      <c r="AV20" s="51" t="e">
        <f t="shared" si="11"/>
        <v>#REF!</v>
      </c>
      <c r="AW20" s="51" t="e">
        <f t="shared" si="12"/>
        <v>#REF!</v>
      </c>
      <c r="AX20" s="51" t="e">
        <f t="shared" si="13"/>
        <v>#REF!</v>
      </c>
      <c r="AY20" s="51" t="e">
        <f t="shared" si="14"/>
        <v>#REF!</v>
      </c>
      <c r="AZ20" s="51" t="e">
        <f t="shared" si="15"/>
        <v>#REF!</v>
      </c>
      <c r="BA20" s="51" t="e">
        <f t="shared" si="16"/>
        <v>#REF!</v>
      </c>
      <c r="BB20" s="51" t="e">
        <f t="shared" si="17"/>
        <v>#REF!</v>
      </c>
      <c r="BC20" s="51" t="e">
        <f t="shared" si="18"/>
        <v>#REF!</v>
      </c>
      <c r="BD20" s="51" t="e">
        <f t="shared" si="18"/>
        <v>#REF!</v>
      </c>
      <c r="BE20" s="51" t="e">
        <f t="shared" si="19"/>
        <v>#REF!</v>
      </c>
      <c r="BF20" s="51" t="e">
        <f t="shared" si="20"/>
        <v>#REF!</v>
      </c>
    </row>
    <row r="21" spans="1:59" ht="15" thickBot="1" x14ac:dyDescent="0.35">
      <c r="A21" s="30" t="s">
        <v>236</v>
      </c>
      <c r="B21" s="6"/>
      <c r="C21" s="3"/>
      <c r="D21" s="3"/>
      <c r="E21" s="3"/>
      <c r="F21" s="3"/>
      <c r="G21" s="3"/>
      <c r="H21" s="38"/>
      <c r="I21" s="38"/>
      <c r="J21" s="38"/>
      <c r="K21" s="38"/>
      <c r="M21" s="30" t="s">
        <v>236</v>
      </c>
      <c r="N21" s="52" t="e">
        <f>#REF!*#REF!</f>
        <v>#REF!</v>
      </c>
      <c r="O21" s="52" t="e">
        <f>#REF!*#REF!</f>
        <v>#REF!</v>
      </c>
      <c r="P21" s="52" t="e">
        <f>#REF!*#REF!</f>
        <v>#REF!</v>
      </c>
      <c r="Q21" s="52" t="e">
        <f>#REF!*#REF!</f>
        <v>#REF!</v>
      </c>
      <c r="R21" s="52" t="e">
        <f>#REF!*#REF!</f>
        <v>#REF!</v>
      </c>
      <c r="S21" s="52" t="e">
        <f>#REF!*#REF!</f>
        <v>#REF!</v>
      </c>
      <c r="T21" s="52" t="e">
        <f>#REF!*#REF!</f>
        <v>#REF!</v>
      </c>
      <c r="U21" s="52" t="e">
        <f>#REF!*#REF!</f>
        <v>#REF!</v>
      </c>
      <c r="V21" s="52" t="e">
        <f>#REF!*#REF!</f>
        <v>#REF!</v>
      </c>
      <c r="W21" s="52" t="e">
        <f>#REF!*#REF!</f>
        <v>#REF!</v>
      </c>
      <c r="X21" s="52" t="e">
        <f>#REF!*#REF!</f>
        <v>#REF!</v>
      </c>
      <c r="Y21" s="52" t="e">
        <f>#REF!*#REF!</f>
        <v>#REF!</v>
      </c>
      <c r="Z21" s="52" t="e">
        <f>#REF!*#REF!</f>
        <v>#REF!</v>
      </c>
      <c r="AA21" s="52" t="e">
        <f>#REF!*#REF!</f>
        <v>#REF!</v>
      </c>
      <c r="AB21" s="52" t="e">
        <f>#REF!*#REF!</f>
        <v>#REF!</v>
      </c>
      <c r="AC21" s="52" t="e">
        <f>#REF!*#REF!</f>
        <v>#REF!</v>
      </c>
      <c r="AD21" s="52" t="e">
        <f>#REF!*#REF!</f>
        <v>#REF!</v>
      </c>
      <c r="AE21" s="52" t="e">
        <f>#REF!*#REF!</f>
        <v>#REF!</v>
      </c>
      <c r="AF21" s="52" t="e">
        <f>#REF!*#REF!</f>
        <v>#REF!</v>
      </c>
      <c r="AG21" s="52" t="e">
        <f>#REF!*#REF!</f>
        <v>#REF!</v>
      </c>
      <c r="AH21" s="52" t="e">
        <f>#REF!*#REF!</f>
        <v>#REF!</v>
      </c>
      <c r="AI21" s="52" t="e">
        <f>#REF!*#REF!</f>
        <v>#REF!</v>
      </c>
      <c r="AJ21" s="52" t="e">
        <f>#REF!*#REF!</f>
        <v>#REF!</v>
      </c>
      <c r="AK21" s="52" t="e">
        <f>#REF!*#REF!</f>
        <v>#REF!</v>
      </c>
      <c r="AL21" s="52" t="e">
        <f>#REF!*#REF!</f>
        <v>#REF!</v>
      </c>
      <c r="AM21" s="51" t="e">
        <f t="shared" si="2"/>
        <v>#REF!</v>
      </c>
      <c r="AN21" s="51" t="e">
        <f t="shared" si="3"/>
        <v>#REF!</v>
      </c>
      <c r="AO21" s="51" t="e">
        <f t="shared" si="4"/>
        <v>#REF!</v>
      </c>
      <c r="AP21" s="51" t="e">
        <f t="shared" si="5"/>
        <v>#REF!</v>
      </c>
      <c r="AQ21" s="51" t="e">
        <f t="shared" si="6"/>
        <v>#REF!</v>
      </c>
      <c r="AR21" s="51" t="e">
        <f t="shared" si="7"/>
        <v>#REF!</v>
      </c>
      <c r="AS21" s="51" t="e">
        <f t="shared" si="8"/>
        <v>#REF!</v>
      </c>
      <c r="AT21" s="51" t="e">
        <f t="shared" si="9"/>
        <v>#REF!</v>
      </c>
      <c r="AU21" s="51" t="e">
        <f t="shared" si="10"/>
        <v>#REF!</v>
      </c>
      <c r="AV21" s="51" t="e">
        <f t="shared" si="11"/>
        <v>#REF!</v>
      </c>
      <c r="AW21" s="51" t="e">
        <f t="shared" si="12"/>
        <v>#REF!</v>
      </c>
      <c r="AX21" s="51" t="e">
        <f t="shared" si="13"/>
        <v>#REF!</v>
      </c>
      <c r="AY21" s="51" t="e">
        <f t="shared" si="14"/>
        <v>#REF!</v>
      </c>
      <c r="AZ21" s="51" t="e">
        <f t="shared" si="15"/>
        <v>#REF!</v>
      </c>
      <c r="BA21" s="51" t="e">
        <f t="shared" si="16"/>
        <v>#REF!</v>
      </c>
      <c r="BB21" s="51" t="e">
        <f t="shared" si="17"/>
        <v>#REF!</v>
      </c>
      <c r="BC21" s="51" t="e">
        <f t="shared" si="18"/>
        <v>#REF!</v>
      </c>
      <c r="BD21" s="51" t="e">
        <f t="shared" si="18"/>
        <v>#REF!</v>
      </c>
      <c r="BE21" s="51" t="e">
        <f t="shared" si="19"/>
        <v>#REF!</v>
      </c>
      <c r="BF21" s="51" t="e">
        <f t="shared" si="20"/>
        <v>#REF!</v>
      </c>
    </row>
    <row r="22" spans="1:59" ht="15" thickBot="1" x14ac:dyDescent="0.35">
      <c r="A22" s="30" t="s">
        <v>73</v>
      </c>
      <c r="B22" s="6"/>
      <c r="C22" s="3"/>
      <c r="D22" s="3"/>
      <c r="E22" s="3"/>
      <c r="F22" s="3"/>
      <c r="G22" s="3"/>
      <c r="H22" s="38"/>
      <c r="I22" s="38"/>
      <c r="J22" s="38"/>
      <c r="K22" s="38"/>
      <c r="M22" s="30" t="s">
        <v>73</v>
      </c>
      <c r="N22" s="52" t="e">
        <f>#REF!*#REF!</f>
        <v>#REF!</v>
      </c>
      <c r="O22" s="52" t="e">
        <f>#REF!*#REF!</f>
        <v>#REF!</v>
      </c>
      <c r="P22" s="52" t="e">
        <f>#REF!*#REF!</f>
        <v>#REF!</v>
      </c>
      <c r="Q22" s="52" t="e">
        <f>#REF!*#REF!</f>
        <v>#REF!</v>
      </c>
      <c r="R22" s="52" t="e">
        <f>#REF!*#REF!</f>
        <v>#REF!</v>
      </c>
      <c r="S22" s="52" t="e">
        <f>#REF!*#REF!</f>
        <v>#REF!</v>
      </c>
      <c r="T22" s="52" t="e">
        <f>#REF!*#REF!</f>
        <v>#REF!</v>
      </c>
      <c r="U22" s="52" t="e">
        <f>#REF!*#REF!</f>
        <v>#REF!</v>
      </c>
      <c r="V22" s="52" t="e">
        <f>#REF!*#REF!</f>
        <v>#REF!</v>
      </c>
      <c r="W22" s="52" t="e">
        <f>#REF!*#REF!</f>
        <v>#REF!</v>
      </c>
      <c r="X22" s="52" t="e">
        <f>#REF!*#REF!</f>
        <v>#REF!</v>
      </c>
      <c r="Y22" s="52" t="e">
        <f>#REF!*#REF!</f>
        <v>#REF!</v>
      </c>
      <c r="Z22" s="52" t="e">
        <f>#REF!*#REF!</f>
        <v>#REF!</v>
      </c>
      <c r="AA22" s="52" t="e">
        <f>#REF!*#REF!</f>
        <v>#REF!</v>
      </c>
      <c r="AB22" s="52" t="e">
        <f>#REF!*#REF!</f>
        <v>#REF!</v>
      </c>
      <c r="AC22" s="52" t="e">
        <f>#REF!*#REF!</f>
        <v>#REF!</v>
      </c>
      <c r="AD22" s="52" t="e">
        <f>#REF!*#REF!</f>
        <v>#REF!</v>
      </c>
      <c r="AE22" s="52" t="e">
        <f>#REF!*#REF!</f>
        <v>#REF!</v>
      </c>
      <c r="AF22" s="52" t="e">
        <f>#REF!*#REF!</f>
        <v>#REF!</v>
      </c>
      <c r="AG22" s="52" t="e">
        <f>#REF!*#REF!</f>
        <v>#REF!</v>
      </c>
      <c r="AH22" s="52" t="e">
        <f>#REF!*#REF!</f>
        <v>#REF!</v>
      </c>
      <c r="AI22" s="52" t="e">
        <f>#REF!*#REF!</f>
        <v>#REF!</v>
      </c>
      <c r="AJ22" s="52" t="e">
        <f>#REF!*#REF!</f>
        <v>#REF!</v>
      </c>
      <c r="AK22" s="52" t="e">
        <f>#REF!*#REF!</f>
        <v>#REF!</v>
      </c>
      <c r="AL22" s="52" t="e">
        <f>#REF!*#REF!</f>
        <v>#REF!</v>
      </c>
      <c r="AM22" s="51" t="e">
        <f t="shared" si="2"/>
        <v>#REF!</v>
      </c>
      <c r="AN22" s="51" t="e">
        <f t="shared" si="3"/>
        <v>#REF!</v>
      </c>
      <c r="AO22" s="51" t="e">
        <f t="shared" si="4"/>
        <v>#REF!</v>
      </c>
      <c r="AP22" s="51" t="e">
        <f t="shared" si="5"/>
        <v>#REF!</v>
      </c>
      <c r="AQ22" s="51" t="e">
        <f t="shared" si="6"/>
        <v>#REF!</v>
      </c>
      <c r="AR22" s="51" t="e">
        <f t="shared" si="7"/>
        <v>#REF!</v>
      </c>
      <c r="AS22" s="51" t="e">
        <f t="shared" si="8"/>
        <v>#REF!</v>
      </c>
      <c r="AT22" s="51" t="e">
        <f t="shared" si="9"/>
        <v>#REF!</v>
      </c>
      <c r="AU22" s="51" t="e">
        <f t="shared" si="10"/>
        <v>#REF!</v>
      </c>
      <c r="AV22" s="51" t="e">
        <f t="shared" si="11"/>
        <v>#REF!</v>
      </c>
      <c r="AW22" s="51" t="e">
        <f t="shared" si="12"/>
        <v>#REF!</v>
      </c>
      <c r="AX22" s="51" t="e">
        <f t="shared" si="13"/>
        <v>#REF!</v>
      </c>
      <c r="AY22" s="51" t="e">
        <f t="shared" si="14"/>
        <v>#REF!</v>
      </c>
      <c r="AZ22" s="51" t="e">
        <f t="shared" si="15"/>
        <v>#REF!</v>
      </c>
      <c r="BA22" s="51" t="e">
        <f t="shared" si="16"/>
        <v>#REF!</v>
      </c>
      <c r="BB22" s="51" t="e">
        <f t="shared" si="17"/>
        <v>#REF!</v>
      </c>
      <c r="BC22" s="51" t="e">
        <f t="shared" si="18"/>
        <v>#REF!</v>
      </c>
      <c r="BD22" s="51" t="e">
        <f t="shared" si="18"/>
        <v>#REF!</v>
      </c>
      <c r="BE22" s="51" t="e">
        <f t="shared" si="19"/>
        <v>#REF!</v>
      </c>
      <c r="BF22" s="51" t="e">
        <f t="shared" si="20"/>
        <v>#REF!</v>
      </c>
    </row>
    <row r="23" spans="1:59" ht="15" thickBot="1" x14ac:dyDescent="0.35">
      <c r="A23" s="30" t="s">
        <v>237</v>
      </c>
      <c r="B23" s="6"/>
      <c r="C23" s="3"/>
      <c r="D23" s="3"/>
      <c r="E23" s="3"/>
      <c r="F23" s="3"/>
      <c r="G23" s="3"/>
      <c r="H23" s="38"/>
      <c r="I23" s="38"/>
      <c r="J23" s="38"/>
      <c r="K23" s="38"/>
      <c r="M23" s="30" t="s">
        <v>237</v>
      </c>
      <c r="N23" s="52" t="e">
        <f>#REF!*#REF!</f>
        <v>#REF!</v>
      </c>
      <c r="O23" s="52" t="e">
        <f>#REF!*#REF!</f>
        <v>#REF!</v>
      </c>
      <c r="P23" s="52" t="e">
        <f>#REF!*#REF!</f>
        <v>#REF!</v>
      </c>
      <c r="Q23" s="52" t="e">
        <f>#REF!*#REF!</f>
        <v>#REF!</v>
      </c>
      <c r="R23" s="52" t="e">
        <f>#REF!*#REF!</f>
        <v>#REF!</v>
      </c>
      <c r="S23" s="52" t="e">
        <f>#REF!*#REF!</f>
        <v>#REF!</v>
      </c>
      <c r="T23" s="52" t="e">
        <f>#REF!*#REF!</f>
        <v>#REF!</v>
      </c>
      <c r="U23" s="52" t="e">
        <f>#REF!*#REF!</f>
        <v>#REF!</v>
      </c>
      <c r="V23" s="52" t="e">
        <f>#REF!*#REF!</f>
        <v>#REF!</v>
      </c>
      <c r="W23" s="52" t="e">
        <f>#REF!*#REF!</f>
        <v>#REF!</v>
      </c>
      <c r="X23" s="52" t="e">
        <f>#REF!*#REF!</f>
        <v>#REF!</v>
      </c>
      <c r="Y23" s="52" t="e">
        <f>#REF!*#REF!</f>
        <v>#REF!</v>
      </c>
      <c r="Z23" s="52" t="e">
        <f>#REF!*#REF!</f>
        <v>#REF!</v>
      </c>
      <c r="AA23" s="52" t="e">
        <f>#REF!*#REF!</f>
        <v>#REF!</v>
      </c>
      <c r="AB23" s="52" t="e">
        <f>#REF!*#REF!</f>
        <v>#REF!</v>
      </c>
      <c r="AC23" s="52" t="e">
        <f>#REF!*#REF!</f>
        <v>#REF!</v>
      </c>
      <c r="AD23" s="52" t="e">
        <f>#REF!*#REF!</f>
        <v>#REF!</v>
      </c>
      <c r="AE23" s="52" t="e">
        <f>#REF!*#REF!</f>
        <v>#REF!</v>
      </c>
      <c r="AF23" s="52" t="e">
        <f>#REF!*#REF!</f>
        <v>#REF!</v>
      </c>
      <c r="AG23" s="52" t="e">
        <f>#REF!*#REF!</f>
        <v>#REF!</v>
      </c>
      <c r="AH23" s="52" t="e">
        <f>#REF!*#REF!</f>
        <v>#REF!</v>
      </c>
      <c r="AI23" s="52" t="e">
        <f>#REF!*#REF!</f>
        <v>#REF!</v>
      </c>
      <c r="AJ23" s="52" t="e">
        <f>#REF!*#REF!</f>
        <v>#REF!</v>
      </c>
      <c r="AK23" s="52" t="e">
        <f>#REF!*#REF!</f>
        <v>#REF!</v>
      </c>
      <c r="AL23" s="52" t="e">
        <f>#REF!*#REF!</f>
        <v>#REF!</v>
      </c>
      <c r="AM23" s="51" t="e">
        <f t="shared" si="2"/>
        <v>#REF!</v>
      </c>
      <c r="AN23" s="51" t="e">
        <f t="shared" si="3"/>
        <v>#REF!</v>
      </c>
      <c r="AO23" s="51" t="e">
        <f t="shared" si="4"/>
        <v>#REF!</v>
      </c>
      <c r="AP23" s="51" t="e">
        <f t="shared" si="5"/>
        <v>#REF!</v>
      </c>
      <c r="AQ23" s="51" t="e">
        <f t="shared" si="6"/>
        <v>#REF!</v>
      </c>
      <c r="AR23" s="51" t="e">
        <f t="shared" si="7"/>
        <v>#REF!</v>
      </c>
      <c r="AS23" s="51" t="e">
        <f t="shared" si="8"/>
        <v>#REF!</v>
      </c>
      <c r="AT23" s="51" t="e">
        <f t="shared" si="9"/>
        <v>#REF!</v>
      </c>
      <c r="AU23" s="51" t="e">
        <f t="shared" si="10"/>
        <v>#REF!</v>
      </c>
      <c r="AV23" s="51" t="e">
        <f t="shared" si="11"/>
        <v>#REF!</v>
      </c>
      <c r="AW23" s="51" t="e">
        <f t="shared" si="12"/>
        <v>#REF!</v>
      </c>
      <c r="AX23" s="51" t="e">
        <f t="shared" si="13"/>
        <v>#REF!</v>
      </c>
      <c r="AY23" s="51" t="e">
        <f t="shared" si="14"/>
        <v>#REF!</v>
      </c>
      <c r="AZ23" s="51" t="e">
        <f t="shared" si="15"/>
        <v>#REF!</v>
      </c>
      <c r="BA23" s="51" t="e">
        <f t="shared" si="16"/>
        <v>#REF!</v>
      </c>
      <c r="BB23" s="51" t="e">
        <f t="shared" si="17"/>
        <v>#REF!</v>
      </c>
      <c r="BC23" s="51" t="e">
        <f t="shared" si="18"/>
        <v>#REF!</v>
      </c>
      <c r="BD23" s="51" t="e">
        <f t="shared" si="18"/>
        <v>#REF!</v>
      </c>
      <c r="BE23" s="51" t="e">
        <f t="shared" si="19"/>
        <v>#REF!</v>
      </c>
      <c r="BF23" s="51" t="e">
        <f t="shared" si="20"/>
        <v>#REF!</v>
      </c>
    </row>
    <row r="24" spans="1:59" ht="15" thickBot="1" x14ac:dyDescent="0.35">
      <c r="A24" s="30" t="s">
        <v>75</v>
      </c>
      <c r="B24" s="6"/>
      <c r="C24" s="3"/>
      <c r="D24" s="3"/>
      <c r="E24" s="3"/>
      <c r="F24" s="3"/>
      <c r="G24" s="3"/>
      <c r="H24" s="38"/>
      <c r="I24" s="38"/>
      <c r="J24" s="38"/>
      <c r="K24" s="38"/>
      <c r="M24" s="30" t="s">
        <v>75</v>
      </c>
      <c r="N24" s="52" t="e">
        <f>#REF!*#REF!</f>
        <v>#REF!</v>
      </c>
      <c r="O24" s="52" t="e">
        <f>#REF!*#REF!</f>
        <v>#REF!</v>
      </c>
      <c r="P24" s="52" t="e">
        <f>#REF!*#REF!</f>
        <v>#REF!</v>
      </c>
      <c r="Q24" s="52" t="e">
        <f>#REF!*#REF!</f>
        <v>#REF!</v>
      </c>
      <c r="R24" s="52" t="e">
        <f>#REF!*#REF!</f>
        <v>#REF!</v>
      </c>
      <c r="S24" s="52" t="e">
        <f>#REF!*#REF!</f>
        <v>#REF!</v>
      </c>
      <c r="T24" s="52" t="e">
        <f>#REF!*#REF!</f>
        <v>#REF!</v>
      </c>
      <c r="U24" s="52" t="e">
        <f>#REF!*#REF!</f>
        <v>#REF!</v>
      </c>
      <c r="V24" s="52" t="e">
        <f>#REF!*#REF!</f>
        <v>#REF!</v>
      </c>
      <c r="W24" s="52" t="e">
        <f>#REF!*#REF!</f>
        <v>#REF!</v>
      </c>
      <c r="X24" s="52" t="e">
        <f>#REF!*#REF!</f>
        <v>#REF!</v>
      </c>
      <c r="Y24" s="52" t="e">
        <f>#REF!*#REF!</f>
        <v>#REF!</v>
      </c>
      <c r="Z24" s="52" t="e">
        <f>#REF!*#REF!</f>
        <v>#REF!</v>
      </c>
      <c r="AA24" s="52" t="e">
        <f>#REF!*#REF!</f>
        <v>#REF!</v>
      </c>
      <c r="AB24" s="52" t="e">
        <f>#REF!*#REF!</f>
        <v>#REF!</v>
      </c>
      <c r="AC24" s="52" t="e">
        <f>#REF!*#REF!</f>
        <v>#REF!</v>
      </c>
      <c r="AD24" s="52" t="e">
        <f>#REF!*#REF!</f>
        <v>#REF!</v>
      </c>
      <c r="AE24" s="52" t="e">
        <f>#REF!*#REF!</f>
        <v>#REF!</v>
      </c>
      <c r="AF24" s="52" t="e">
        <f>#REF!*#REF!</f>
        <v>#REF!</v>
      </c>
      <c r="AG24" s="52" t="e">
        <f>#REF!*#REF!</f>
        <v>#REF!</v>
      </c>
      <c r="AH24" s="52" t="e">
        <f>#REF!*#REF!</f>
        <v>#REF!</v>
      </c>
      <c r="AI24" s="52" t="e">
        <f>#REF!*#REF!</f>
        <v>#REF!</v>
      </c>
      <c r="AJ24" s="52" t="e">
        <f>#REF!*#REF!</f>
        <v>#REF!</v>
      </c>
      <c r="AK24" s="52" t="e">
        <f>#REF!*#REF!</f>
        <v>#REF!</v>
      </c>
      <c r="AL24" s="52" t="e">
        <f>#REF!*#REF!</f>
        <v>#REF!</v>
      </c>
      <c r="AM24" s="51" t="e">
        <f t="shared" si="2"/>
        <v>#REF!</v>
      </c>
      <c r="AN24" s="51" t="e">
        <f t="shared" si="3"/>
        <v>#REF!</v>
      </c>
      <c r="AO24" s="51" t="e">
        <f t="shared" si="4"/>
        <v>#REF!</v>
      </c>
      <c r="AP24" s="51" t="e">
        <f t="shared" si="5"/>
        <v>#REF!</v>
      </c>
      <c r="AQ24" s="51" t="e">
        <f t="shared" si="6"/>
        <v>#REF!</v>
      </c>
      <c r="AR24" s="51" t="e">
        <f t="shared" si="7"/>
        <v>#REF!</v>
      </c>
      <c r="AS24" s="51" t="e">
        <f t="shared" si="8"/>
        <v>#REF!</v>
      </c>
      <c r="AT24" s="51" t="e">
        <f t="shared" si="9"/>
        <v>#REF!</v>
      </c>
      <c r="AU24" s="51" t="e">
        <f t="shared" si="10"/>
        <v>#REF!</v>
      </c>
      <c r="AV24" s="51" t="e">
        <f t="shared" si="11"/>
        <v>#REF!</v>
      </c>
      <c r="AW24" s="51" t="e">
        <f t="shared" si="12"/>
        <v>#REF!</v>
      </c>
      <c r="AX24" s="51" t="e">
        <f t="shared" si="13"/>
        <v>#REF!</v>
      </c>
      <c r="AY24" s="51" t="e">
        <f t="shared" si="14"/>
        <v>#REF!</v>
      </c>
      <c r="AZ24" s="51" t="e">
        <f t="shared" si="15"/>
        <v>#REF!</v>
      </c>
      <c r="BA24" s="51" t="e">
        <f t="shared" si="16"/>
        <v>#REF!</v>
      </c>
      <c r="BB24" s="51" t="e">
        <f t="shared" si="17"/>
        <v>#REF!</v>
      </c>
      <c r="BC24" s="51" t="e">
        <f t="shared" si="18"/>
        <v>#REF!</v>
      </c>
      <c r="BD24" s="51" t="e">
        <f t="shared" si="18"/>
        <v>#REF!</v>
      </c>
      <c r="BE24" s="51" t="e">
        <f t="shared" si="19"/>
        <v>#REF!</v>
      </c>
      <c r="BF24" s="51" t="e">
        <f t="shared" si="20"/>
        <v>#REF!</v>
      </c>
    </row>
    <row r="25" spans="1:59" ht="15" thickBot="1" x14ac:dyDescent="0.35">
      <c r="A25" s="30" t="s">
        <v>76</v>
      </c>
      <c r="B25" s="6"/>
      <c r="C25" s="3"/>
      <c r="D25" s="3"/>
      <c r="E25" s="3"/>
      <c r="F25" s="3"/>
      <c r="G25" s="3"/>
      <c r="H25" s="38"/>
      <c r="I25" s="38"/>
      <c r="J25" s="38"/>
      <c r="K25" s="38"/>
      <c r="M25" s="30" t="s">
        <v>76</v>
      </c>
      <c r="N25" s="52" t="e">
        <f>#REF!*#REF!</f>
        <v>#REF!</v>
      </c>
      <c r="O25" s="52" t="e">
        <f>#REF!*#REF!</f>
        <v>#REF!</v>
      </c>
      <c r="P25" s="52" t="e">
        <f>#REF!*#REF!</f>
        <v>#REF!</v>
      </c>
      <c r="Q25" s="52" t="e">
        <f>#REF!*#REF!</f>
        <v>#REF!</v>
      </c>
      <c r="R25" s="52" t="e">
        <f>#REF!*#REF!</f>
        <v>#REF!</v>
      </c>
      <c r="S25" s="52" t="e">
        <f>#REF!*#REF!</f>
        <v>#REF!</v>
      </c>
      <c r="T25" s="52" t="e">
        <f>#REF!*#REF!</f>
        <v>#REF!</v>
      </c>
      <c r="U25" s="52" t="e">
        <f>#REF!*#REF!</f>
        <v>#REF!</v>
      </c>
      <c r="V25" s="52" t="e">
        <f>#REF!*#REF!</f>
        <v>#REF!</v>
      </c>
      <c r="W25" s="52" t="e">
        <f>#REF!*#REF!</f>
        <v>#REF!</v>
      </c>
      <c r="X25" s="52" t="e">
        <f>#REF!*#REF!</f>
        <v>#REF!</v>
      </c>
      <c r="Y25" s="52" t="e">
        <f>#REF!*#REF!</f>
        <v>#REF!</v>
      </c>
      <c r="Z25" s="52" t="e">
        <f>#REF!*#REF!</f>
        <v>#REF!</v>
      </c>
      <c r="AA25" s="52" t="e">
        <f>#REF!*#REF!</f>
        <v>#REF!</v>
      </c>
      <c r="AB25" s="52" t="e">
        <f>#REF!*#REF!</f>
        <v>#REF!</v>
      </c>
      <c r="AC25" s="52" t="e">
        <f>#REF!*#REF!</f>
        <v>#REF!</v>
      </c>
      <c r="AD25" s="52" t="e">
        <f>#REF!*#REF!</f>
        <v>#REF!</v>
      </c>
      <c r="AE25" s="52" t="e">
        <f>#REF!*#REF!</f>
        <v>#REF!</v>
      </c>
      <c r="AF25" s="52" t="e">
        <f>#REF!*#REF!</f>
        <v>#REF!</v>
      </c>
      <c r="AG25" s="52" t="e">
        <f>#REF!*#REF!</f>
        <v>#REF!</v>
      </c>
      <c r="AH25" s="52" t="e">
        <f>#REF!*#REF!</f>
        <v>#REF!</v>
      </c>
      <c r="AI25" s="52" t="e">
        <f>#REF!*#REF!</f>
        <v>#REF!</v>
      </c>
      <c r="AJ25" s="52" t="e">
        <f>#REF!*#REF!</f>
        <v>#REF!</v>
      </c>
      <c r="AK25" s="52" t="e">
        <f>#REF!*#REF!</f>
        <v>#REF!</v>
      </c>
      <c r="AL25" s="52" t="e">
        <f>#REF!*#REF!</f>
        <v>#REF!</v>
      </c>
      <c r="AM25" s="51" t="e">
        <f t="shared" si="2"/>
        <v>#REF!</v>
      </c>
      <c r="AN25" s="51" t="e">
        <f t="shared" si="3"/>
        <v>#REF!</v>
      </c>
      <c r="AO25" s="51" t="e">
        <f t="shared" si="4"/>
        <v>#REF!</v>
      </c>
      <c r="AP25" s="51" t="e">
        <f t="shared" si="5"/>
        <v>#REF!</v>
      </c>
      <c r="AQ25" s="51" t="e">
        <f t="shared" si="6"/>
        <v>#REF!</v>
      </c>
      <c r="AR25" s="51" t="e">
        <f t="shared" si="7"/>
        <v>#REF!</v>
      </c>
      <c r="AS25" s="51" t="e">
        <f t="shared" si="8"/>
        <v>#REF!</v>
      </c>
      <c r="AT25" s="51" t="e">
        <f t="shared" si="9"/>
        <v>#REF!</v>
      </c>
      <c r="AU25" s="51" t="e">
        <f t="shared" si="10"/>
        <v>#REF!</v>
      </c>
      <c r="AV25" s="51" t="e">
        <f t="shared" si="11"/>
        <v>#REF!</v>
      </c>
      <c r="AW25" s="51" t="e">
        <f t="shared" si="12"/>
        <v>#REF!</v>
      </c>
      <c r="AX25" s="51" t="e">
        <f t="shared" si="13"/>
        <v>#REF!</v>
      </c>
      <c r="AY25" s="51" t="e">
        <f t="shared" si="14"/>
        <v>#REF!</v>
      </c>
      <c r="AZ25" s="51" t="e">
        <f t="shared" si="15"/>
        <v>#REF!</v>
      </c>
      <c r="BA25" s="51" t="e">
        <f t="shared" si="16"/>
        <v>#REF!</v>
      </c>
      <c r="BB25" s="51" t="e">
        <f t="shared" si="17"/>
        <v>#REF!</v>
      </c>
      <c r="BC25" s="51" t="e">
        <f t="shared" si="18"/>
        <v>#REF!</v>
      </c>
      <c r="BD25" s="51" t="e">
        <f t="shared" si="18"/>
        <v>#REF!</v>
      </c>
      <c r="BE25" s="51" t="e">
        <f t="shared" si="19"/>
        <v>#REF!</v>
      </c>
      <c r="BF25" s="51" t="e">
        <f t="shared" si="20"/>
        <v>#REF!</v>
      </c>
    </row>
    <row r="26" spans="1:59" ht="15" thickBot="1" x14ac:dyDescent="0.35">
      <c r="A26" s="30" t="s">
        <v>77</v>
      </c>
      <c r="B26" s="6"/>
      <c r="C26" s="3"/>
      <c r="D26" s="3"/>
      <c r="E26" s="3"/>
      <c r="F26" s="3"/>
      <c r="G26" s="3"/>
      <c r="H26" s="38"/>
      <c r="I26" s="38"/>
      <c r="J26" s="38"/>
      <c r="K26" s="38"/>
      <c r="M26" s="30" t="s">
        <v>77</v>
      </c>
      <c r="N26" s="52" t="e">
        <f>#REF!*#REF!</f>
        <v>#REF!</v>
      </c>
      <c r="O26" s="52" t="e">
        <f>#REF!*#REF!</f>
        <v>#REF!</v>
      </c>
      <c r="P26" s="52" t="e">
        <f>#REF!*#REF!</f>
        <v>#REF!</v>
      </c>
      <c r="Q26" s="52" t="e">
        <f>#REF!*#REF!</f>
        <v>#REF!</v>
      </c>
      <c r="R26" s="52" t="e">
        <f>#REF!*#REF!</f>
        <v>#REF!</v>
      </c>
      <c r="S26" s="52" t="e">
        <f>#REF!*#REF!</f>
        <v>#REF!</v>
      </c>
      <c r="T26" s="52" t="e">
        <f>#REF!*#REF!</f>
        <v>#REF!</v>
      </c>
      <c r="U26" s="52" t="e">
        <f>#REF!*#REF!</f>
        <v>#REF!</v>
      </c>
      <c r="V26" s="52" t="e">
        <f>#REF!*#REF!</f>
        <v>#REF!</v>
      </c>
      <c r="W26" s="52" t="e">
        <f>#REF!*#REF!</f>
        <v>#REF!</v>
      </c>
      <c r="X26" s="52" t="e">
        <f>#REF!*#REF!</f>
        <v>#REF!</v>
      </c>
      <c r="Y26" s="52" t="e">
        <f>#REF!*#REF!</f>
        <v>#REF!</v>
      </c>
      <c r="Z26" s="52" t="e">
        <f>#REF!*#REF!</f>
        <v>#REF!</v>
      </c>
      <c r="AA26" s="52" t="e">
        <f>#REF!*#REF!</f>
        <v>#REF!</v>
      </c>
      <c r="AB26" s="52" t="e">
        <f>#REF!*#REF!</f>
        <v>#REF!</v>
      </c>
      <c r="AC26" s="52" t="e">
        <f>#REF!*#REF!</f>
        <v>#REF!</v>
      </c>
      <c r="AD26" s="52" t="e">
        <f>#REF!*#REF!</f>
        <v>#REF!</v>
      </c>
      <c r="AE26" s="52" t="e">
        <f>#REF!*#REF!</f>
        <v>#REF!</v>
      </c>
      <c r="AF26" s="52" t="e">
        <f>#REF!*#REF!</f>
        <v>#REF!</v>
      </c>
      <c r="AG26" s="52" t="e">
        <f>#REF!*#REF!</f>
        <v>#REF!</v>
      </c>
      <c r="AH26" s="52" t="e">
        <f>#REF!*#REF!</f>
        <v>#REF!</v>
      </c>
      <c r="AI26" s="52" t="e">
        <f>#REF!*#REF!</f>
        <v>#REF!</v>
      </c>
      <c r="AJ26" s="52" t="e">
        <f>#REF!*#REF!</f>
        <v>#REF!</v>
      </c>
      <c r="AK26" s="52" t="e">
        <f>#REF!*#REF!</f>
        <v>#REF!</v>
      </c>
      <c r="AL26" s="52" t="e">
        <f>#REF!*#REF!</f>
        <v>#REF!</v>
      </c>
      <c r="AM26" s="51" t="e">
        <f t="shared" si="2"/>
        <v>#REF!</v>
      </c>
      <c r="AN26" s="51" t="e">
        <f t="shared" si="3"/>
        <v>#REF!</v>
      </c>
      <c r="AO26" s="51" t="e">
        <f t="shared" si="4"/>
        <v>#REF!</v>
      </c>
      <c r="AP26" s="51" t="e">
        <f t="shared" si="5"/>
        <v>#REF!</v>
      </c>
      <c r="AQ26" s="51" t="e">
        <f t="shared" si="6"/>
        <v>#REF!</v>
      </c>
      <c r="AR26" s="51" t="e">
        <f t="shared" si="7"/>
        <v>#REF!</v>
      </c>
      <c r="AS26" s="51" t="e">
        <f t="shared" si="8"/>
        <v>#REF!</v>
      </c>
      <c r="AT26" s="51" t="e">
        <f t="shared" si="9"/>
        <v>#REF!</v>
      </c>
      <c r="AU26" s="51" t="e">
        <f t="shared" si="10"/>
        <v>#REF!</v>
      </c>
      <c r="AV26" s="51" t="e">
        <f t="shared" si="11"/>
        <v>#REF!</v>
      </c>
      <c r="AW26" s="51" t="e">
        <f t="shared" si="12"/>
        <v>#REF!</v>
      </c>
      <c r="AX26" s="51" t="e">
        <f t="shared" si="13"/>
        <v>#REF!</v>
      </c>
      <c r="AY26" s="51" t="e">
        <f t="shared" si="14"/>
        <v>#REF!</v>
      </c>
      <c r="AZ26" s="51" t="e">
        <f t="shared" si="15"/>
        <v>#REF!</v>
      </c>
      <c r="BA26" s="51" t="e">
        <f t="shared" si="16"/>
        <v>#REF!</v>
      </c>
      <c r="BB26" s="51" t="e">
        <f t="shared" si="17"/>
        <v>#REF!</v>
      </c>
      <c r="BC26" s="51" t="e">
        <f t="shared" si="18"/>
        <v>#REF!</v>
      </c>
      <c r="BD26" s="51" t="e">
        <f t="shared" si="18"/>
        <v>#REF!</v>
      </c>
      <c r="BE26" s="51" t="e">
        <f t="shared" si="19"/>
        <v>#REF!</v>
      </c>
      <c r="BF26" s="51" t="e">
        <f t="shared" si="20"/>
        <v>#REF!</v>
      </c>
    </row>
    <row r="27" spans="1:59" ht="15" thickBot="1" x14ac:dyDescent="0.35">
      <c r="A27" s="30" t="s">
        <v>78</v>
      </c>
      <c r="B27" s="6"/>
      <c r="C27" s="3"/>
      <c r="D27" s="3"/>
      <c r="E27" s="3"/>
      <c r="F27" s="3"/>
      <c r="G27" s="3"/>
      <c r="H27" s="38"/>
      <c r="I27" s="38"/>
      <c r="J27" s="38"/>
      <c r="K27" s="38"/>
      <c r="M27" s="30" t="s">
        <v>78</v>
      </c>
      <c r="N27" s="52" t="e">
        <f>#REF!*#REF!</f>
        <v>#REF!</v>
      </c>
      <c r="O27" s="52" t="e">
        <f>#REF!*#REF!</f>
        <v>#REF!</v>
      </c>
      <c r="P27" s="52" t="e">
        <f>#REF!*#REF!</f>
        <v>#REF!</v>
      </c>
      <c r="Q27" s="52" t="e">
        <f>#REF!*#REF!</f>
        <v>#REF!</v>
      </c>
      <c r="R27" s="52" t="e">
        <f>#REF!*#REF!</f>
        <v>#REF!</v>
      </c>
      <c r="S27" s="52" t="e">
        <f>#REF!*#REF!</f>
        <v>#REF!</v>
      </c>
      <c r="T27" s="52" t="e">
        <f>#REF!*#REF!</f>
        <v>#REF!</v>
      </c>
      <c r="U27" s="52" t="e">
        <f>#REF!*#REF!</f>
        <v>#REF!</v>
      </c>
      <c r="V27" s="52" t="e">
        <f>#REF!*#REF!</f>
        <v>#REF!</v>
      </c>
      <c r="W27" s="52" t="e">
        <f>#REF!*#REF!</f>
        <v>#REF!</v>
      </c>
      <c r="X27" s="52" t="e">
        <f>#REF!*#REF!</f>
        <v>#REF!</v>
      </c>
      <c r="Y27" s="52" t="e">
        <f>#REF!*#REF!</f>
        <v>#REF!</v>
      </c>
      <c r="Z27" s="52" t="e">
        <f>#REF!*#REF!</f>
        <v>#REF!</v>
      </c>
      <c r="AA27" s="52" t="e">
        <f>#REF!*#REF!</f>
        <v>#REF!</v>
      </c>
      <c r="AB27" s="52" t="e">
        <f>#REF!*#REF!</f>
        <v>#REF!</v>
      </c>
      <c r="AC27" s="52" t="e">
        <f>#REF!*#REF!</f>
        <v>#REF!</v>
      </c>
      <c r="AD27" s="52" t="e">
        <f>#REF!*#REF!</f>
        <v>#REF!</v>
      </c>
      <c r="AE27" s="52" t="e">
        <f>#REF!*#REF!</f>
        <v>#REF!</v>
      </c>
      <c r="AF27" s="52" t="e">
        <f>#REF!*#REF!</f>
        <v>#REF!</v>
      </c>
      <c r="AG27" s="52" t="e">
        <f>#REF!*#REF!</f>
        <v>#REF!</v>
      </c>
      <c r="AH27" s="52" t="e">
        <f>#REF!*#REF!</f>
        <v>#REF!</v>
      </c>
      <c r="AI27" s="52" t="e">
        <f>#REF!*#REF!</f>
        <v>#REF!</v>
      </c>
      <c r="AJ27" s="52" t="e">
        <f>#REF!*#REF!</f>
        <v>#REF!</v>
      </c>
      <c r="AK27" s="52" t="e">
        <f>#REF!*#REF!</f>
        <v>#REF!</v>
      </c>
      <c r="AL27" s="52" t="e">
        <f>#REF!*#REF!</f>
        <v>#REF!</v>
      </c>
      <c r="AM27" s="51" t="e">
        <f t="shared" si="2"/>
        <v>#REF!</v>
      </c>
      <c r="AN27" s="51" t="e">
        <f t="shared" si="3"/>
        <v>#REF!</v>
      </c>
      <c r="AO27" s="51" t="e">
        <f t="shared" si="4"/>
        <v>#REF!</v>
      </c>
      <c r="AP27" s="51" t="e">
        <f t="shared" si="5"/>
        <v>#REF!</v>
      </c>
      <c r="AQ27" s="51" t="e">
        <f t="shared" si="6"/>
        <v>#REF!</v>
      </c>
      <c r="AR27" s="51" t="e">
        <f t="shared" si="7"/>
        <v>#REF!</v>
      </c>
      <c r="AS27" s="51" t="e">
        <f t="shared" si="8"/>
        <v>#REF!</v>
      </c>
      <c r="AT27" s="51" t="e">
        <f t="shared" si="9"/>
        <v>#REF!</v>
      </c>
      <c r="AU27" s="51" t="e">
        <f t="shared" si="10"/>
        <v>#REF!</v>
      </c>
      <c r="AV27" s="51" t="e">
        <f t="shared" si="11"/>
        <v>#REF!</v>
      </c>
      <c r="AW27" s="51" t="e">
        <f t="shared" si="12"/>
        <v>#REF!</v>
      </c>
      <c r="AX27" s="51" t="e">
        <f t="shared" si="13"/>
        <v>#REF!</v>
      </c>
      <c r="AY27" s="51" t="e">
        <f t="shared" si="14"/>
        <v>#REF!</v>
      </c>
      <c r="AZ27" s="51" t="e">
        <f t="shared" si="15"/>
        <v>#REF!</v>
      </c>
      <c r="BA27" s="51" t="e">
        <f t="shared" si="16"/>
        <v>#REF!</v>
      </c>
      <c r="BB27" s="51" t="e">
        <f t="shared" si="17"/>
        <v>#REF!</v>
      </c>
      <c r="BC27" s="51" t="e">
        <f t="shared" si="18"/>
        <v>#REF!</v>
      </c>
      <c r="BD27" s="51" t="e">
        <f t="shared" si="18"/>
        <v>#REF!</v>
      </c>
      <c r="BE27" s="51" t="e">
        <f t="shared" si="19"/>
        <v>#REF!</v>
      </c>
      <c r="BF27" s="51" t="e">
        <f t="shared" si="20"/>
        <v>#REF!</v>
      </c>
      <c r="BG27" s="47"/>
    </row>
    <row r="28" spans="1:59" ht="15" thickBot="1" x14ac:dyDescent="0.35">
      <c r="A28" s="30" t="s">
        <v>79</v>
      </c>
      <c r="B28" s="6"/>
      <c r="C28" s="3"/>
      <c r="D28" s="3"/>
      <c r="E28" s="3"/>
      <c r="F28" s="3"/>
      <c r="G28" s="3"/>
      <c r="H28" s="38"/>
      <c r="I28" s="38"/>
      <c r="J28" s="38"/>
      <c r="K28" s="38"/>
      <c r="M28" s="30" t="s">
        <v>79</v>
      </c>
      <c r="N28" s="52" t="e">
        <f>#REF!*#REF!</f>
        <v>#REF!</v>
      </c>
      <c r="O28" s="52" t="e">
        <f>#REF!*#REF!</f>
        <v>#REF!</v>
      </c>
      <c r="P28" s="52" t="e">
        <f>#REF!*#REF!</f>
        <v>#REF!</v>
      </c>
      <c r="Q28" s="52" t="e">
        <f>#REF!*#REF!</f>
        <v>#REF!</v>
      </c>
      <c r="R28" s="52" t="e">
        <f>#REF!*#REF!</f>
        <v>#REF!</v>
      </c>
      <c r="S28" s="52" t="e">
        <f>#REF!*#REF!</f>
        <v>#REF!</v>
      </c>
      <c r="T28" s="52" t="e">
        <f>#REF!*#REF!</f>
        <v>#REF!</v>
      </c>
      <c r="U28" s="52" t="e">
        <f>#REF!*#REF!</f>
        <v>#REF!</v>
      </c>
      <c r="V28" s="52" t="e">
        <f>#REF!*#REF!</f>
        <v>#REF!</v>
      </c>
      <c r="W28" s="52" t="e">
        <f>#REF!*#REF!</f>
        <v>#REF!</v>
      </c>
      <c r="X28" s="52" t="e">
        <f>#REF!*#REF!</f>
        <v>#REF!</v>
      </c>
      <c r="Y28" s="52" t="e">
        <f>#REF!*#REF!</f>
        <v>#REF!</v>
      </c>
      <c r="Z28" s="52" t="e">
        <f>#REF!*#REF!</f>
        <v>#REF!</v>
      </c>
      <c r="AA28" s="52" t="e">
        <f>#REF!*#REF!</f>
        <v>#REF!</v>
      </c>
      <c r="AB28" s="52" t="e">
        <f>#REF!*#REF!</f>
        <v>#REF!</v>
      </c>
      <c r="AC28" s="52" t="e">
        <f>#REF!*#REF!</f>
        <v>#REF!</v>
      </c>
      <c r="AD28" s="52" t="e">
        <f>#REF!*#REF!</f>
        <v>#REF!</v>
      </c>
      <c r="AE28" s="52" t="e">
        <f>#REF!*#REF!</f>
        <v>#REF!</v>
      </c>
      <c r="AF28" s="52" t="e">
        <f>#REF!*#REF!</f>
        <v>#REF!</v>
      </c>
      <c r="AG28" s="52" t="e">
        <f>#REF!*#REF!</f>
        <v>#REF!</v>
      </c>
      <c r="AH28" s="52" t="e">
        <f>#REF!*#REF!</f>
        <v>#REF!</v>
      </c>
      <c r="AI28" s="52" t="e">
        <f>#REF!*#REF!</f>
        <v>#REF!</v>
      </c>
      <c r="AJ28" s="52" t="e">
        <f>#REF!*#REF!</f>
        <v>#REF!</v>
      </c>
      <c r="AK28" s="52" t="e">
        <f>#REF!*#REF!</f>
        <v>#REF!</v>
      </c>
      <c r="AL28" s="52" t="e">
        <f>#REF!*#REF!</f>
        <v>#REF!</v>
      </c>
      <c r="AM28" s="51" t="e">
        <f t="shared" si="2"/>
        <v>#REF!</v>
      </c>
      <c r="AN28" s="51" t="e">
        <f t="shared" si="3"/>
        <v>#REF!</v>
      </c>
      <c r="AO28" s="51" t="e">
        <f t="shared" si="4"/>
        <v>#REF!</v>
      </c>
      <c r="AP28" s="51" t="e">
        <f t="shared" si="5"/>
        <v>#REF!</v>
      </c>
      <c r="AQ28" s="51" t="e">
        <f t="shared" si="6"/>
        <v>#REF!</v>
      </c>
      <c r="AR28" s="51" t="e">
        <f t="shared" si="7"/>
        <v>#REF!</v>
      </c>
      <c r="AS28" s="51" t="e">
        <f t="shared" si="8"/>
        <v>#REF!</v>
      </c>
      <c r="AT28" s="51" t="e">
        <f t="shared" si="9"/>
        <v>#REF!</v>
      </c>
      <c r="AU28" s="51" t="e">
        <f t="shared" si="10"/>
        <v>#REF!</v>
      </c>
      <c r="AV28" s="51" t="e">
        <f t="shared" si="11"/>
        <v>#REF!</v>
      </c>
      <c r="AW28" s="51" t="e">
        <f t="shared" si="12"/>
        <v>#REF!</v>
      </c>
      <c r="AX28" s="51" t="e">
        <f t="shared" si="13"/>
        <v>#REF!</v>
      </c>
      <c r="AY28" s="51" t="e">
        <f t="shared" si="14"/>
        <v>#REF!</v>
      </c>
      <c r="AZ28" s="51" t="e">
        <f t="shared" si="15"/>
        <v>#REF!</v>
      </c>
      <c r="BA28" s="51" t="e">
        <f t="shared" si="16"/>
        <v>#REF!</v>
      </c>
      <c r="BB28" s="51" t="e">
        <f t="shared" si="17"/>
        <v>#REF!</v>
      </c>
      <c r="BC28" s="51" t="e">
        <f t="shared" si="18"/>
        <v>#REF!</v>
      </c>
      <c r="BD28" s="51" t="e">
        <f t="shared" si="18"/>
        <v>#REF!</v>
      </c>
      <c r="BE28" s="51" t="e">
        <f t="shared" si="19"/>
        <v>#REF!</v>
      </c>
      <c r="BF28" s="51" t="e">
        <f t="shared" si="20"/>
        <v>#REF!</v>
      </c>
    </row>
    <row r="29" spans="1:59" ht="15" thickBot="1" x14ac:dyDescent="0.35">
      <c r="A29" s="30" t="s">
        <v>80</v>
      </c>
      <c r="B29" s="6"/>
      <c r="C29" s="3"/>
      <c r="D29" s="3"/>
      <c r="E29" s="3"/>
      <c r="F29" s="3"/>
      <c r="G29" s="3"/>
      <c r="H29" s="38"/>
      <c r="I29" s="38"/>
      <c r="J29" s="38"/>
      <c r="K29" s="38"/>
      <c r="M29" s="30" t="s">
        <v>238</v>
      </c>
      <c r="N29" s="52" t="e">
        <f>#REF!*#REF!</f>
        <v>#REF!</v>
      </c>
      <c r="O29" s="52" t="e">
        <f>#REF!*#REF!</f>
        <v>#REF!</v>
      </c>
      <c r="P29" s="52" t="e">
        <f>#REF!*#REF!</f>
        <v>#REF!</v>
      </c>
      <c r="Q29" s="52" t="e">
        <f>#REF!*#REF!</f>
        <v>#REF!</v>
      </c>
      <c r="R29" s="52" t="e">
        <f>#REF!*#REF!</f>
        <v>#REF!</v>
      </c>
      <c r="S29" s="52" t="e">
        <f>#REF!*#REF!</f>
        <v>#REF!</v>
      </c>
      <c r="T29" s="52" t="e">
        <f>#REF!*#REF!</f>
        <v>#REF!</v>
      </c>
      <c r="U29" s="52" t="e">
        <f>#REF!*#REF!</f>
        <v>#REF!</v>
      </c>
      <c r="V29" s="52" t="e">
        <f>#REF!*#REF!</f>
        <v>#REF!</v>
      </c>
      <c r="W29" s="52" t="e">
        <f>#REF!*#REF!</f>
        <v>#REF!</v>
      </c>
      <c r="X29" s="52" t="e">
        <f>#REF!*#REF!</f>
        <v>#REF!</v>
      </c>
      <c r="Y29" s="52" t="e">
        <f>#REF!*#REF!</f>
        <v>#REF!</v>
      </c>
      <c r="Z29" s="52" t="e">
        <f>#REF!*#REF!</f>
        <v>#REF!</v>
      </c>
      <c r="AA29" s="52" t="e">
        <f>#REF!*#REF!</f>
        <v>#REF!</v>
      </c>
      <c r="AB29" s="52" t="e">
        <f>#REF!*#REF!</f>
        <v>#REF!</v>
      </c>
      <c r="AC29" s="52" t="e">
        <f>#REF!*#REF!</f>
        <v>#REF!</v>
      </c>
      <c r="AD29" s="52" t="e">
        <f>#REF!*#REF!</f>
        <v>#REF!</v>
      </c>
      <c r="AE29" s="52" t="e">
        <f>#REF!*#REF!</f>
        <v>#REF!</v>
      </c>
      <c r="AF29" s="52" t="e">
        <f>#REF!*#REF!</f>
        <v>#REF!</v>
      </c>
      <c r="AG29" s="52" t="e">
        <f>#REF!*#REF!</f>
        <v>#REF!</v>
      </c>
      <c r="AH29" s="52" t="e">
        <f>#REF!*#REF!</f>
        <v>#REF!</v>
      </c>
      <c r="AI29" s="52" t="e">
        <f>#REF!*#REF!</f>
        <v>#REF!</v>
      </c>
      <c r="AJ29" s="52" t="e">
        <f>#REF!*#REF!</f>
        <v>#REF!</v>
      </c>
      <c r="AK29" s="52" t="e">
        <f>#REF!*#REF!</f>
        <v>#REF!</v>
      </c>
      <c r="AL29" s="52" t="e">
        <f>#REF!*#REF!</f>
        <v>#REF!</v>
      </c>
      <c r="AM29" s="51" t="e">
        <f t="shared" si="2"/>
        <v>#REF!</v>
      </c>
      <c r="AN29" s="51" t="e">
        <f t="shared" si="3"/>
        <v>#REF!</v>
      </c>
      <c r="AO29" s="51" t="e">
        <f t="shared" si="4"/>
        <v>#REF!</v>
      </c>
      <c r="AP29" s="51" t="e">
        <f t="shared" si="5"/>
        <v>#REF!</v>
      </c>
      <c r="AQ29" s="51" t="e">
        <f t="shared" si="6"/>
        <v>#REF!</v>
      </c>
      <c r="AR29" s="51" t="e">
        <f t="shared" si="7"/>
        <v>#REF!</v>
      </c>
      <c r="AS29" s="51" t="e">
        <f t="shared" si="8"/>
        <v>#REF!</v>
      </c>
      <c r="AT29" s="51" t="e">
        <f t="shared" si="9"/>
        <v>#REF!</v>
      </c>
      <c r="AU29" s="51" t="e">
        <f t="shared" si="10"/>
        <v>#REF!</v>
      </c>
      <c r="AV29" s="51" t="e">
        <f t="shared" si="11"/>
        <v>#REF!</v>
      </c>
      <c r="AW29" s="51" t="e">
        <f t="shared" si="12"/>
        <v>#REF!</v>
      </c>
      <c r="AX29" s="51" t="e">
        <f t="shared" si="13"/>
        <v>#REF!</v>
      </c>
      <c r="AY29" s="51" t="e">
        <f t="shared" si="14"/>
        <v>#REF!</v>
      </c>
      <c r="AZ29" s="51" t="e">
        <f t="shared" si="15"/>
        <v>#REF!</v>
      </c>
      <c r="BA29" s="51" t="e">
        <f t="shared" si="16"/>
        <v>#REF!</v>
      </c>
      <c r="BB29" s="51" t="e">
        <f t="shared" si="17"/>
        <v>#REF!</v>
      </c>
      <c r="BC29" s="51" t="e">
        <f t="shared" si="18"/>
        <v>#REF!</v>
      </c>
      <c r="BD29" s="51" t="e">
        <f t="shared" si="18"/>
        <v>#REF!</v>
      </c>
      <c r="BE29" s="51" t="e">
        <f t="shared" si="19"/>
        <v>#REF!</v>
      </c>
      <c r="BF29" s="51" t="e">
        <f t="shared" si="20"/>
        <v>#REF!</v>
      </c>
      <c r="BG29" s="47"/>
    </row>
    <row r="30" spans="1:59" ht="15" thickBot="1" x14ac:dyDescent="0.35">
      <c r="A30" s="30" t="s">
        <v>81</v>
      </c>
      <c r="B30" s="6"/>
      <c r="C30" s="3"/>
      <c r="D30" s="3"/>
      <c r="E30" s="3"/>
      <c r="F30" s="3"/>
      <c r="G30" s="3"/>
      <c r="H30" s="38"/>
      <c r="I30" s="38"/>
      <c r="J30" s="38"/>
      <c r="K30" s="38"/>
      <c r="M30" s="30" t="s">
        <v>81</v>
      </c>
      <c r="N30" s="52" t="e">
        <f>#REF!*#REF!</f>
        <v>#REF!</v>
      </c>
      <c r="O30" s="52" t="e">
        <f>#REF!*#REF!</f>
        <v>#REF!</v>
      </c>
      <c r="P30" s="52" t="e">
        <f>#REF!*#REF!</f>
        <v>#REF!</v>
      </c>
      <c r="Q30" s="52" t="e">
        <f>#REF!*#REF!</f>
        <v>#REF!</v>
      </c>
      <c r="R30" s="52" t="e">
        <f>#REF!*#REF!</f>
        <v>#REF!</v>
      </c>
      <c r="S30" s="52" t="e">
        <f>#REF!*#REF!</f>
        <v>#REF!</v>
      </c>
      <c r="T30" s="52" t="e">
        <f>#REF!*#REF!</f>
        <v>#REF!</v>
      </c>
      <c r="U30" s="52" t="e">
        <f>#REF!*#REF!</f>
        <v>#REF!</v>
      </c>
      <c r="V30" s="52" t="e">
        <f>#REF!*#REF!</f>
        <v>#REF!</v>
      </c>
      <c r="W30" s="52" t="e">
        <f>#REF!*#REF!</f>
        <v>#REF!</v>
      </c>
      <c r="X30" s="52" t="e">
        <f>#REF!*#REF!</f>
        <v>#REF!</v>
      </c>
      <c r="Y30" s="52" t="e">
        <f>#REF!*#REF!</f>
        <v>#REF!</v>
      </c>
      <c r="Z30" s="52" t="e">
        <f>#REF!*#REF!</f>
        <v>#REF!</v>
      </c>
      <c r="AA30" s="52" t="e">
        <f>#REF!*#REF!</f>
        <v>#REF!</v>
      </c>
      <c r="AB30" s="52" t="e">
        <f>#REF!*#REF!</f>
        <v>#REF!</v>
      </c>
      <c r="AC30" s="52" t="e">
        <f>#REF!*#REF!</f>
        <v>#REF!</v>
      </c>
      <c r="AD30" s="52" t="e">
        <f>#REF!*#REF!</f>
        <v>#REF!</v>
      </c>
      <c r="AE30" s="52" t="e">
        <f>#REF!*#REF!</f>
        <v>#REF!</v>
      </c>
      <c r="AF30" s="52" t="e">
        <f>#REF!*#REF!</f>
        <v>#REF!</v>
      </c>
      <c r="AG30" s="52" t="e">
        <f>#REF!*#REF!</f>
        <v>#REF!</v>
      </c>
      <c r="AH30" s="52" t="e">
        <f>#REF!*#REF!</f>
        <v>#REF!</v>
      </c>
      <c r="AI30" s="52" t="e">
        <f>#REF!*#REF!</f>
        <v>#REF!</v>
      </c>
      <c r="AJ30" s="52" t="e">
        <f>#REF!*#REF!</f>
        <v>#REF!</v>
      </c>
      <c r="AK30" s="52" t="e">
        <f>#REF!*#REF!</f>
        <v>#REF!</v>
      </c>
      <c r="AL30" s="52" t="e">
        <f>#REF!*#REF!</f>
        <v>#REF!</v>
      </c>
      <c r="AM30" s="51" t="e">
        <f t="shared" si="2"/>
        <v>#REF!</v>
      </c>
      <c r="AN30" s="51" t="e">
        <f t="shared" si="3"/>
        <v>#REF!</v>
      </c>
      <c r="AO30" s="51" t="e">
        <f t="shared" si="4"/>
        <v>#REF!</v>
      </c>
      <c r="AP30" s="51" t="e">
        <f t="shared" si="5"/>
        <v>#REF!</v>
      </c>
      <c r="AQ30" s="51" t="e">
        <f t="shared" si="6"/>
        <v>#REF!</v>
      </c>
      <c r="AR30" s="51" t="e">
        <f t="shared" si="7"/>
        <v>#REF!</v>
      </c>
      <c r="AS30" s="51" t="e">
        <f t="shared" si="8"/>
        <v>#REF!</v>
      </c>
      <c r="AT30" s="51" t="e">
        <f t="shared" si="9"/>
        <v>#REF!</v>
      </c>
      <c r="AU30" s="51" t="e">
        <f t="shared" si="10"/>
        <v>#REF!</v>
      </c>
      <c r="AV30" s="51" t="e">
        <f t="shared" si="11"/>
        <v>#REF!</v>
      </c>
      <c r="AW30" s="51" t="e">
        <f t="shared" si="12"/>
        <v>#REF!</v>
      </c>
      <c r="AX30" s="51" t="e">
        <f t="shared" si="13"/>
        <v>#REF!</v>
      </c>
      <c r="AY30" s="51" t="e">
        <f t="shared" si="14"/>
        <v>#REF!</v>
      </c>
      <c r="AZ30" s="51" t="e">
        <f t="shared" si="15"/>
        <v>#REF!</v>
      </c>
      <c r="BA30" s="51" t="e">
        <f t="shared" si="16"/>
        <v>#REF!</v>
      </c>
      <c r="BB30" s="51" t="e">
        <f t="shared" si="17"/>
        <v>#REF!</v>
      </c>
      <c r="BC30" s="51" t="e">
        <f t="shared" si="18"/>
        <v>#REF!</v>
      </c>
      <c r="BD30" s="51" t="e">
        <f t="shared" si="18"/>
        <v>#REF!</v>
      </c>
      <c r="BE30" s="51" t="e">
        <f t="shared" si="19"/>
        <v>#REF!</v>
      </c>
      <c r="BF30" s="51" t="e">
        <f t="shared" si="20"/>
        <v>#REF!</v>
      </c>
    </row>
    <row r="31" spans="1:59" ht="15" thickBot="1" x14ac:dyDescent="0.35">
      <c r="A31" s="30" t="s">
        <v>82</v>
      </c>
      <c r="B31" s="6"/>
      <c r="C31" s="3"/>
      <c r="D31" s="3"/>
      <c r="E31" s="3"/>
      <c r="F31" s="3"/>
      <c r="G31" s="3"/>
      <c r="H31" s="38"/>
      <c r="I31" s="38"/>
      <c r="J31" s="38"/>
      <c r="K31" s="38"/>
      <c r="M31" s="30" t="s">
        <v>82</v>
      </c>
      <c r="N31" s="52" t="e">
        <f>#REF!*#REF!</f>
        <v>#REF!</v>
      </c>
      <c r="O31" s="52" t="e">
        <f>#REF!*#REF!</f>
        <v>#REF!</v>
      </c>
      <c r="P31" s="52" t="e">
        <f>#REF!*#REF!</f>
        <v>#REF!</v>
      </c>
      <c r="Q31" s="52" t="e">
        <f>#REF!*#REF!</f>
        <v>#REF!</v>
      </c>
      <c r="R31" s="52" t="e">
        <f>#REF!*#REF!</f>
        <v>#REF!</v>
      </c>
      <c r="S31" s="52" t="e">
        <f>#REF!*#REF!</f>
        <v>#REF!</v>
      </c>
      <c r="T31" s="52" t="e">
        <f>#REF!*#REF!</f>
        <v>#REF!</v>
      </c>
      <c r="U31" s="52" t="e">
        <f>#REF!*#REF!</f>
        <v>#REF!</v>
      </c>
      <c r="V31" s="52" t="e">
        <f>#REF!*#REF!</f>
        <v>#REF!</v>
      </c>
      <c r="W31" s="52" t="e">
        <f>#REF!*#REF!</f>
        <v>#REF!</v>
      </c>
      <c r="X31" s="52" t="e">
        <f>#REF!*#REF!</f>
        <v>#REF!</v>
      </c>
      <c r="Y31" s="52" t="e">
        <f>#REF!*#REF!</f>
        <v>#REF!</v>
      </c>
      <c r="Z31" s="52" t="e">
        <f>#REF!*#REF!</f>
        <v>#REF!</v>
      </c>
      <c r="AA31" s="52" t="e">
        <f>#REF!*#REF!</f>
        <v>#REF!</v>
      </c>
      <c r="AB31" s="52" t="e">
        <f>#REF!*#REF!</f>
        <v>#REF!</v>
      </c>
      <c r="AC31" s="52" t="e">
        <f>#REF!*#REF!</f>
        <v>#REF!</v>
      </c>
      <c r="AD31" s="52" t="e">
        <f>#REF!*#REF!</f>
        <v>#REF!</v>
      </c>
      <c r="AE31" s="52" t="e">
        <f>#REF!*#REF!</f>
        <v>#REF!</v>
      </c>
      <c r="AF31" s="52" t="e">
        <f>#REF!*#REF!</f>
        <v>#REF!</v>
      </c>
      <c r="AG31" s="52" t="e">
        <f>#REF!*#REF!</f>
        <v>#REF!</v>
      </c>
      <c r="AH31" s="52" t="e">
        <f>#REF!*#REF!</f>
        <v>#REF!</v>
      </c>
      <c r="AI31" s="52" t="e">
        <f>#REF!*#REF!</f>
        <v>#REF!</v>
      </c>
      <c r="AJ31" s="52" t="e">
        <f>#REF!*#REF!</f>
        <v>#REF!</v>
      </c>
      <c r="AK31" s="52" t="e">
        <f>#REF!*#REF!</f>
        <v>#REF!</v>
      </c>
      <c r="AL31" s="52" t="e">
        <f>#REF!*#REF!</f>
        <v>#REF!</v>
      </c>
      <c r="AM31" s="51" t="e">
        <f t="shared" si="2"/>
        <v>#REF!</v>
      </c>
      <c r="AN31" s="51" t="e">
        <f t="shared" si="3"/>
        <v>#REF!</v>
      </c>
      <c r="AO31" s="51" t="e">
        <f t="shared" si="4"/>
        <v>#REF!</v>
      </c>
      <c r="AP31" s="51" t="e">
        <f t="shared" si="5"/>
        <v>#REF!</v>
      </c>
      <c r="AQ31" s="51" t="e">
        <f t="shared" si="6"/>
        <v>#REF!</v>
      </c>
      <c r="AR31" s="51" t="e">
        <f t="shared" si="7"/>
        <v>#REF!</v>
      </c>
      <c r="AS31" s="51" t="e">
        <f t="shared" si="8"/>
        <v>#REF!</v>
      </c>
      <c r="AT31" s="51" t="e">
        <f t="shared" si="9"/>
        <v>#REF!</v>
      </c>
      <c r="AU31" s="51" t="e">
        <f t="shared" si="10"/>
        <v>#REF!</v>
      </c>
      <c r="AV31" s="51" t="e">
        <f t="shared" si="11"/>
        <v>#REF!</v>
      </c>
      <c r="AW31" s="51" t="e">
        <f t="shared" si="12"/>
        <v>#REF!</v>
      </c>
      <c r="AX31" s="51" t="e">
        <f t="shared" si="13"/>
        <v>#REF!</v>
      </c>
      <c r="AY31" s="51" t="e">
        <f t="shared" si="14"/>
        <v>#REF!</v>
      </c>
      <c r="AZ31" s="51" t="e">
        <f t="shared" si="15"/>
        <v>#REF!</v>
      </c>
      <c r="BA31" s="51" t="e">
        <f t="shared" si="16"/>
        <v>#REF!</v>
      </c>
      <c r="BB31" s="51" t="e">
        <f t="shared" si="17"/>
        <v>#REF!</v>
      </c>
      <c r="BC31" s="51" t="e">
        <f t="shared" si="18"/>
        <v>#REF!</v>
      </c>
      <c r="BD31" s="51" t="e">
        <f t="shared" si="18"/>
        <v>#REF!</v>
      </c>
      <c r="BE31" s="51" t="e">
        <f t="shared" si="19"/>
        <v>#REF!</v>
      </c>
      <c r="BF31" s="51" t="e">
        <f t="shared" si="20"/>
        <v>#REF!</v>
      </c>
    </row>
    <row r="32" spans="1:59" ht="15" thickBot="1" x14ac:dyDescent="0.35">
      <c r="A32" s="30" t="s">
        <v>83</v>
      </c>
      <c r="B32" s="6"/>
      <c r="C32" s="3"/>
      <c r="D32" s="3"/>
      <c r="E32" s="3"/>
      <c r="F32" s="3"/>
      <c r="G32" s="3"/>
      <c r="H32" s="38"/>
      <c r="I32" s="38"/>
      <c r="J32" s="38"/>
      <c r="K32" s="38"/>
      <c r="M32" s="30" t="s">
        <v>83</v>
      </c>
      <c r="N32" s="52" t="e">
        <f>#REF!*#REF!</f>
        <v>#REF!</v>
      </c>
      <c r="O32" s="52" t="e">
        <f>#REF!*#REF!</f>
        <v>#REF!</v>
      </c>
      <c r="P32" s="52" t="e">
        <f>#REF!*#REF!</f>
        <v>#REF!</v>
      </c>
      <c r="Q32" s="52" t="e">
        <f>#REF!*#REF!</f>
        <v>#REF!</v>
      </c>
      <c r="R32" s="52" t="e">
        <f>#REF!*#REF!</f>
        <v>#REF!</v>
      </c>
      <c r="S32" s="52" t="e">
        <f>#REF!*#REF!</f>
        <v>#REF!</v>
      </c>
      <c r="T32" s="52" t="e">
        <f>#REF!*#REF!</f>
        <v>#REF!</v>
      </c>
      <c r="U32" s="52" t="e">
        <f>#REF!*#REF!</f>
        <v>#REF!</v>
      </c>
      <c r="V32" s="52" t="e">
        <f>#REF!*#REF!</f>
        <v>#REF!</v>
      </c>
      <c r="W32" s="52" t="e">
        <f>#REF!*#REF!</f>
        <v>#REF!</v>
      </c>
      <c r="X32" s="52" t="e">
        <f>#REF!*#REF!</f>
        <v>#REF!</v>
      </c>
      <c r="Y32" s="52" t="e">
        <f>#REF!*#REF!</f>
        <v>#REF!</v>
      </c>
      <c r="Z32" s="52" t="e">
        <f>#REF!*#REF!</f>
        <v>#REF!</v>
      </c>
      <c r="AA32" s="52" t="e">
        <f>#REF!*#REF!</f>
        <v>#REF!</v>
      </c>
      <c r="AB32" s="52" t="e">
        <f>#REF!*#REF!</f>
        <v>#REF!</v>
      </c>
      <c r="AC32" s="52" t="e">
        <f>#REF!*#REF!</f>
        <v>#REF!</v>
      </c>
      <c r="AD32" s="52" t="e">
        <f>#REF!*#REF!</f>
        <v>#REF!</v>
      </c>
      <c r="AE32" s="52" t="e">
        <f>#REF!*#REF!</f>
        <v>#REF!</v>
      </c>
      <c r="AF32" s="52" t="e">
        <f>#REF!*#REF!</f>
        <v>#REF!</v>
      </c>
      <c r="AG32" s="52" t="e">
        <f>#REF!*#REF!</f>
        <v>#REF!</v>
      </c>
      <c r="AH32" s="52" t="e">
        <f>#REF!*#REF!</f>
        <v>#REF!</v>
      </c>
      <c r="AI32" s="52" t="e">
        <f>#REF!*#REF!</f>
        <v>#REF!</v>
      </c>
      <c r="AJ32" s="52" t="e">
        <f>#REF!*#REF!</f>
        <v>#REF!</v>
      </c>
      <c r="AK32" s="52" t="e">
        <f>#REF!*#REF!</f>
        <v>#REF!</v>
      </c>
      <c r="AL32" s="52" t="e">
        <f>#REF!*#REF!</f>
        <v>#REF!</v>
      </c>
      <c r="AM32" s="51" t="e">
        <f t="shared" si="2"/>
        <v>#REF!</v>
      </c>
      <c r="AN32" s="51" t="e">
        <f t="shared" si="3"/>
        <v>#REF!</v>
      </c>
      <c r="AO32" s="51" t="e">
        <f t="shared" si="4"/>
        <v>#REF!</v>
      </c>
      <c r="AP32" s="51" t="e">
        <f t="shared" si="5"/>
        <v>#REF!</v>
      </c>
      <c r="AQ32" s="51" t="e">
        <f t="shared" si="6"/>
        <v>#REF!</v>
      </c>
      <c r="AR32" s="51" t="e">
        <f t="shared" si="7"/>
        <v>#REF!</v>
      </c>
      <c r="AS32" s="51" t="e">
        <f t="shared" si="8"/>
        <v>#REF!</v>
      </c>
      <c r="AT32" s="51" t="e">
        <f t="shared" si="9"/>
        <v>#REF!</v>
      </c>
      <c r="AU32" s="51" t="e">
        <f t="shared" si="10"/>
        <v>#REF!</v>
      </c>
      <c r="AV32" s="51" t="e">
        <f t="shared" si="11"/>
        <v>#REF!</v>
      </c>
      <c r="AW32" s="51" t="e">
        <f t="shared" si="12"/>
        <v>#REF!</v>
      </c>
      <c r="AX32" s="51" t="e">
        <f t="shared" si="13"/>
        <v>#REF!</v>
      </c>
      <c r="AY32" s="51" t="e">
        <f t="shared" si="14"/>
        <v>#REF!</v>
      </c>
      <c r="AZ32" s="51" t="e">
        <f t="shared" si="15"/>
        <v>#REF!</v>
      </c>
      <c r="BA32" s="51" t="e">
        <f t="shared" si="16"/>
        <v>#REF!</v>
      </c>
      <c r="BB32" s="51" t="e">
        <f t="shared" si="17"/>
        <v>#REF!</v>
      </c>
      <c r="BC32" s="51" t="e">
        <f t="shared" si="18"/>
        <v>#REF!</v>
      </c>
      <c r="BD32" s="51" t="e">
        <f t="shared" si="18"/>
        <v>#REF!</v>
      </c>
      <c r="BE32" s="51" t="e">
        <f t="shared" si="19"/>
        <v>#REF!</v>
      </c>
      <c r="BF32" s="51" t="e">
        <f t="shared" si="20"/>
        <v>#REF!</v>
      </c>
    </row>
    <row r="33" spans="1:59" ht="15" thickBot="1" x14ac:dyDescent="0.35">
      <c r="A33" s="30" t="s">
        <v>84</v>
      </c>
      <c r="B33" s="6"/>
      <c r="C33" s="3"/>
      <c r="D33" s="3"/>
      <c r="E33" s="3"/>
      <c r="F33" s="3"/>
      <c r="G33" s="3"/>
      <c r="H33" s="38"/>
      <c r="I33" s="38"/>
      <c r="J33" s="38"/>
      <c r="K33" s="38"/>
      <c r="M33" s="30" t="s">
        <v>84</v>
      </c>
      <c r="N33" s="52" t="e">
        <f>#REF!*#REF!</f>
        <v>#REF!</v>
      </c>
      <c r="O33" s="52" t="e">
        <f>#REF!*#REF!</f>
        <v>#REF!</v>
      </c>
      <c r="P33" s="52" t="e">
        <f>#REF!*#REF!</f>
        <v>#REF!</v>
      </c>
      <c r="Q33" s="52" t="e">
        <f>#REF!*#REF!</f>
        <v>#REF!</v>
      </c>
      <c r="R33" s="52" t="e">
        <f>#REF!*#REF!</f>
        <v>#REF!</v>
      </c>
      <c r="S33" s="52" t="e">
        <f>#REF!*#REF!</f>
        <v>#REF!</v>
      </c>
      <c r="T33" s="52" t="e">
        <f>#REF!*#REF!</f>
        <v>#REF!</v>
      </c>
      <c r="U33" s="52" t="e">
        <f>#REF!*#REF!</f>
        <v>#REF!</v>
      </c>
      <c r="V33" s="52" t="e">
        <f>#REF!*#REF!</f>
        <v>#REF!</v>
      </c>
      <c r="W33" s="52" t="e">
        <f>#REF!*#REF!</f>
        <v>#REF!</v>
      </c>
      <c r="X33" s="52" t="e">
        <f>#REF!*#REF!</f>
        <v>#REF!</v>
      </c>
      <c r="Y33" s="52" t="e">
        <f>#REF!*#REF!</f>
        <v>#REF!</v>
      </c>
      <c r="Z33" s="52" t="e">
        <f>#REF!*#REF!</f>
        <v>#REF!</v>
      </c>
      <c r="AA33" s="52" t="e">
        <f>#REF!*#REF!</f>
        <v>#REF!</v>
      </c>
      <c r="AB33" s="52" t="e">
        <f>#REF!*#REF!</f>
        <v>#REF!</v>
      </c>
      <c r="AC33" s="52" t="e">
        <f>#REF!*#REF!</f>
        <v>#REF!</v>
      </c>
      <c r="AD33" s="52" t="e">
        <f>#REF!*#REF!</f>
        <v>#REF!</v>
      </c>
      <c r="AE33" s="52" t="e">
        <f>#REF!*#REF!</f>
        <v>#REF!</v>
      </c>
      <c r="AF33" s="52" t="e">
        <f>#REF!*#REF!</f>
        <v>#REF!</v>
      </c>
      <c r="AG33" s="52" t="e">
        <f>#REF!*#REF!</f>
        <v>#REF!</v>
      </c>
      <c r="AH33" s="52" t="e">
        <f>#REF!*#REF!</f>
        <v>#REF!</v>
      </c>
      <c r="AI33" s="52" t="e">
        <f>#REF!*#REF!</f>
        <v>#REF!</v>
      </c>
      <c r="AJ33" s="52" t="e">
        <f>#REF!*#REF!</f>
        <v>#REF!</v>
      </c>
      <c r="AK33" s="52" t="e">
        <f>#REF!*#REF!</f>
        <v>#REF!</v>
      </c>
      <c r="AL33" s="52" t="e">
        <f>#REF!*#REF!</f>
        <v>#REF!</v>
      </c>
      <c r="AM33" s="51" t="e">
        <f t="shared" si="2"/>
        <v>#REF!</v>
      </c>
      <c r="AN33" s="51" t="e">
        <f t="shared" si="3"/>
        <v>#REF!</v>
      </c>
      <c r="AO33" s="51" t="e">
        <f t="shared" si="4"/>
        <v>#REF!</v>
      </c>
      <c r="AP33" s="51" t="e">
        <f t="shared" si="5"/>
        <v>#REF!</v>
      </c>
      <c r="AQ33" s="51" t="e">
        <f t="shared" si="6"/>
        <v>#REF!</v>
      </c>
      <c r="AR33" s="51" t="e">
        <f t="shared" si="7"/>
        <v>#REF!</v>
      </c>
      <c r="AS33" s="51" t="e">
        <f t="shared" si="8"/>
        <v>#REF!</v>
      </c>
      <c r="AT33" s="51" t="e">
        <f t="shared" si="9"/>
        <v>#REF!</v>
      </c>
      <c r="AU33" s="51" t="e">
        <f t="shared" si="10"/>
        <v>#REF!</v>
      </c>
      <c r="AV33" s="51" t="e">
        <f t="shared" si="11"/>
        <v>#REF!</v>
      </c>
      <c r="AW33" s="51" t="e">
        <f t="shared" si="12"/>
        <v>#REF!</v>
      </c>
      <c r="AX33" s="51" t="e">
        <f t="shared" si="13"/>
        <v>#REF!</v>
      </c>
      <c r="AY33" s="51" t="e">
        <f t="shared" si="14"/>
        <v>#REF!</v>
      </c>
      <c r="AZ33" s="51" t="e">
        <f t="shared" si="15"/>
        <v>#REF!</v>
      </c>
      <c r="BA33" s="51" t="e">
        <f t="shared" si="16"/>
        <v>#REF!</v>
      </c>
      <c r="BB33" s="51" t="e">
        <f t="shared" si="17"/>
        <v>#REF!</v>
      </c>
      <c r="BC33" s="51" t="e">
        <f t="shared" si="18"/>
        <v>#REF!</v>
      </c>
      <c r="BD33" s="51" t="e">
        <f t="shared" si="18"/>
        <v>#REF!</v>
      </c>
      <c r="BE33" s="51" t="e">
        <f t="shared" si="19"/>
        <v>#REF!</v>
      </c>
      <c r="BF33" s="51" t="e">
        <f t="shared" si="20"/>
        <v>#REF!</v>
      </c>
    </row>
    <row r="34" spans="1:59" ht="15" thickBot="1" x14ac:dyDescent="0.35">
      <c r="A34" s="30" t="s">
        <v>85</v>
      </c>
      <c r="B34" s="6"/>
      <c r="C34" s="3"/>
      <c r="D34" s="3"/>
      <c r="E34" s="3"/>
      <c r="F34" s="3"/>
      <c r="G34" s="3"/>
      <c r="H34" s="38"/>
      <c r="I34" s="38"/>
      <c r="J34" s="38"/>
      <c r="K34" s="38"/>
      <c r="M34" s="30" t="s">
        <v>85</v>
      </c>
      <c r="N34" s="52" t="e">
        <f>#REF!*#REF!</f>
        <v>#REF!</v>
      </c>
      <c r="O34" s="52" t="e">
        <f>#REF!*#REF!</f>
        <v>#REF!</v>
      </c>
      <c r="P34" s="52" t="e">
        <f>#REF!*#REF!</f>
        <v>#REF!</v>
      </c>
      <c r="Q34" s="52" t="e">
        <f>#REF!*#REF!</f>
        <v>#REF!</v>
      </c>
      <c r="R34" s="52" t="e">
        <f>#REF!*#REF!</f>
        <v>#REF!</v>
      </c>
      <c r="S34" s="52" t="e">
        <f>#REF!*#REF!</f>
        <v>#REF!</v>
      </c>
      <c r="T34" s="52" t="e">
        <f>#REF!*#REF!</f>
        <v>#REF!</v>
      </c>
      <c r="U34" s="52" t="e">
        <f>#REF!*#REF!</f>
        <v>#REF!</v>
      </c>
      <c r="V34" s="52" t="e">
        <f>#REF!*#REF!</f>
        <v>#REF!</v>
      </c>
      <c r="W34" s="52" t="e">
        <f>#REF!*#REF!</f>
        <v>#REF!</v>
      </c>
      <c r="X34" s="52" t="e">
        <f>#REF!*#REF!</f>
        <v>#REF!</v>
      </c>
      <c r="Y34" s="52" t="e">
        <f>#REF!*#REF!</f>
        <v>#REF!</v>
      </c>
      <c r="Z34" s="52" t="e">
        <f>#REF!*#REF!</f>
        <v>#REF!</v>
      </c>
      <c r="AA34" s="52" t="e">
        <f>#REF!*#REF!</f>
        <v>#REF!</v>
      </c>
      <c r="AB34" s="52" t="e">
        <f>#REF!*#REF!</f>
        <v>#REF!</v>
      </c>
      <c r="AC34" s="52" t="e">
        <f>#REF!*#REF!</f>
        <v>#REF!</v>
      </c>
      <c r="AD34" s="52" t="e">
        <f>#REF!*#REF!</f>
        <v>#REF!</v>
      </c>
      <c r="AE34" s="52" t="e">
        <f>#REF!*#REF!</f>
        <v>#REF!</v>
      </c>
      <c r="AF34" s="52" t="e">
        <f>#REF!*#REF!</f>
        <v>#REF!</v>
      </c>
      <c r="AG34" s="52" t="e">
        <f>#REF!*#REF!</f>
        <v>#REF!</v>
      </c>
      <c r="AH34" s="52" t="e">
        <f>#REF!*#REF!</f>
        <v>#REF!</v>
      </c>
      <c r="AI34" s="52" t="e">
        <f>#REF!*#REF!</f>
        <v>#REF!</v>
      </c>
      <c r="AJ34" s="52" t="e">
        <f>#REF!*#REF!</f>
        <v>#REF!</v>
      </c>
      <c r="AK34" s="52" t="e">
        <f>#REF!*#REF!</f>
        <v>#REF!</v>
      </c>
      <c r="AL34" s="52" t="e">
        <f>#REF!*#REF!</f>
        <v>#REF!</v>
      </c>
      <c r="AM34" s="51" t="e">
        <f t="shared" si="2"/>
        <v>#REF!</v>
      </c>
      <c r="AN34" s="51" t="e">
        <f t="shared" si="3"/>
        <v>#REF!</v>
      </c>
      <c r="AO34" s="51" t="e">
        <f t="shared" si="4"/>
        <v>#REF!</v>
      </c>
      <c r="AP34" s="51" t="e">
        <f t="shared" si="5"/>
        <v>#REF!</v>
      </c>
      <c r="AQ34" s="51" t="e">
        <f t="shared" si="6"/>
        <v>#REF!</v>
      </c>
      <c r="AR34" s="51" t="e">
        <f t="shared" si="7"/>
        <v>#REF!</v>
      </c>
      <c r="AS34" s="51" t="e">
        <f t="shared" si="8"/>
        <v>#REF!</v>
      </c>
      <c r="AT34" s="51" t="e">
        <f t="shared" si="9"/>
        <v>#REF!</v>
      </c>
      <c r="AU34" s="51" t="e">
        <f t="shared" si="10"/>
        <v>#REF!</v>
      </c>
      <c r="AV34" s="51" t="e">
        <f t="shared" si="11"/>
        <v>#REF!</v>
      </c>
      <c r="AW34" s="51" t="e">
        <f t="shared" si="12"/>
        <v>#REF!</v>
      </c>
      <c r="AX34" s="51" t="e">
        <f t="shared" si="13"/>
        <v>#REF!</v>
      </c>
      <c r="AY34" s="51" t="e">
        <f t="shared" si="14"/>
        <v>#REF!</v>
      </c>
      <c r="AZ34" s="51" t="e">
        <f t="shared" si="15"/>
        <v>#REF!</v>
      </c>
      <c r="BA34" s="51" t="e">
        <f t="shared" si="16"/>
        <v>#REF!</v>
      </c>
      <c r="BB34" s="51" t="e">
        <f t="shared" si="17"/>
        <v>#REF!</v>
      </c>
      <c r="BC34" s="51" t="e">
        <f t="shared" si="18"/>
        <v>#REF!</v>
      </c>
      <c r="BD34" s="51" t="e">
        <f t="shared" si="18"/>
        <v>#REF!</v>
      </c>
      <c r="BE34" s="51" t="e">
        <f t="shared" si="19"/>
        <v>#REF!</v>
      </c>
      <c r="BF34" s="51" t="e">
        <f t="shared" si="20"/>
        <v>#REF!</v>
      </c>
    </row>
    <row r="35" spans="1:59" ht="15" thickBot="1" x14ac:dyDescent="0.35">
      <c r="A35" s="30" t="s">
        <v>86</v>
      </c>
      <c r="B35" s="6"/>
      <c r="C35" s="3"/>
      <c r="D35" s="3"/>
      <c r="E35" s="3"/>
      <c r="F35" s="3"/>
      <c r="G35" s="3"/>
      <c r="H35" s="38"/>
      <c r="I35" s="38"/>
      <c r="J35" s="38"/>
      <c r="K35" s="38"/>
      <c r="M35" s="30" t="s">
        <v>86</v>
      </c>
      <c r="N35" s="52" t="e">
        <f>#REF!*#REF!</f>
        <v>#REF!</v>
      </c>
      <c r="O35" s="52" t="e">
        <f>#REF!*#REF!</f>
        <v>#REF!</v>
      </c>
      <c r="P35" s="52" t="e">
        <f>#REF!*#REF!</f>
        <v>#REF!</v>
      </c>
      <c r="Q35" s="52" t="e">
        <f>#REF!*#REF!</f>
        <v>#REF!</v>
      </c>
      <c r="R35" s="52" t="e">
        <f>#REF!*#REF!</f>
        <v>#REF!</v>
      </c>
      <c r="S35" s="52" t="e">
        <f>#REF!*#REF!</f>
        <v>#REF!</v>
      </c>
      <c r="T35" s="52" t="e">
        <f>#REF!*#REF!</f>
        <v>#REF!</v>
      </c>
      <c r="U35" s="52" t="e">
        <f>#REF!*#REF!</f>
        <v>#REF!</v>
      </c>
      <c r="V35" s="52" t="e">
        <f>#REF!*#REF!</f>
        <v>#REF!</v>
      </c>
      <c r="W35" s="52" t="e">
        <f>#REF!*#REF!</f>
        <v>#REF!</v>
      </c>
      <c r="X35" s="52" t="e">
        <f>#REF!*#REF!</f>
        <v>#REF!</v>
      </c>
      <c r="Y35" s="52" t="e">
        <f>#REF!*#REF!</f>
        <v>#REF!</v>
      </c>
      <c r="Z35" s="52" t="e">
        <f>#REF!*#REF!</f>
        <v>#REF!</v>
      </c>
      <c r="AA35" s="52" t="e">
        <f>#REF!*#REF!</f>
        <v>#REF!</v>
      </c>
      <c r="AB35" s="52" t="e">
        <f>#REF!*#REF!</f>
        <v>#REF!</v>
      </c>
      <c r="AC35" s="52" t="e">
        <f>#REF!*#REF!</f>
        <v>#REF!</v>
      </c>
      <c r="AD35" s="52" t="e">
        <f>#REF!*#REF!</f>
        <v>#REF!</v>
      </c>
      <c r="AE35" s="52" t="e">
        <f>#REF!*#REF!</f>
        <v>#REF!</v>
      </c>
      <c r="AF35" s="52" t="e">
        <f>#REF!*#REF!</f>
        <v>#REF!</v>
      </c>
      <c r="AG35" s="52" t="e">
        <f>#REF!*#REF!</f>
        <v>#REF!</v>
      </c>
      <c r="AH35" s="52" t="e">
        <f>#REF!*#REF!</f>
        <v>#REF!</v>
      </c>
      <c r="AI35" s="52" t="e">
        <f>#REF!*#REF!</f>
        <v>#REF!</v>
      </c>
      <c r="AJ35" s="52" t="e">
        <f>#REF!*#REF!</f>
        <v>#REF!</v>
      </c>
      <c r="AK35" s="52" t="e">
        <f>#REF!*#REF!</f>
        <v>#REF!</v>
      </c>
      <c r="AL35" s="52" t="e">
        <f>#REF!*#REF!</f>
        <v>#REF!</v>
      </c>
      <c r="AM35" s="51" t="e">
        <f t="shared" si="2"/>
        <v>#REF!</v>
      </c>
      <c r="AN35" s="51" t="e">
        <f t="shared" si="3"/>
        <v>#REF!</v>
      </c>
      <c r="AO35" s="51" t="e">
        <f t="shared" si="4"/>
        <v>#REF!</v>
      </c>
      <c r="AP35" s="51" t="e">
        <f t="shared" si="5"/>
        <v>#REF!</v>
      </c>
      <c r="AQ35" s="51" t="e">
        <f t="shared" si="6"/>
        <v>#REF!</v>
      </c>
      <c r="AR35" s="51" t="e">
        <f t="shared" si="7"/>
        <v>#REF!</v>
      </c>
      <c r="AS35" s="51" t="e">
        <f t="shared" si="8"/>
        <v>#REF!</v>
      </c>
      <c r="AT35" s="51" t="e">
        <f t="shared" si="9"/>
        <v>#REF!</v>
      </c>
      <c r="AU35" s="51" t="e">
        <f t="shared" si="10"/>
        <v>#REF!</v>
      </c>
      <c r="AV35" s="51" t="e">
        <f t="shared" si="11"/>
        <v>#REF!</v>
      </c>
      <c r="AW35" s="51" t="e">
        <f t="shared" si="12"/>
        <v>#REF!</v>
      </c>
      <c r="AX35" s="51" t="e">
        <f t="shared" si="13"/>
        <v>#REF!</v>
      </c>
      <c r="AY35" s="51" t="e">
        <f t="shared" si="14"/>
        <v>#REF!</v>
      </c>
      <c r="AZ35" s="51" t="e">
        <f t="shared" si="15"/>
        <v>#REF!</v>
      </c>
      <c r="BA35" s="51" t="e">
        <f t="shared" si="16"/>
        <v>#REF!</v>
      </c>
      <c r="BB35" s="51" t="e">
        <f t="shared" si="17"/>
        <v>#REF!</v>
      </c>
      <c r="BC35" s="51" t="e">
        <f t="shared" si="18"/>
        <v>#REF!</v>
      </c>
      <c r="BD35" s="51" t="e">
        <f t="shared" si="18"/>
        <v>#REF!</v>
      </c>
      <c r="BE35" s="51" t="e">
        <f t="shared" si="19"/>
        <v>#REF!</v>
      </c>
      <c r="BF35" s="51" t="e">
        <f t="shared" si="20"/>
        <v>#REF!</v>
      </c>
    </row>
    <row r="36" spans="1:59" ht="15" thickBot="1" x14ac:dyDescent="0.35">
      <c r="A36" s="30" t="s">
        <v>87</v>
      </c>
      <c r="B36" s="6"/>
      <c r="C36" s="3"/>
      <c r="D36" s="3"/>
      <c r="E36" s="3"/>
      <c r="F36" s="3"/>
      <c r="G36" s="3"/>
      <c r="H36" s="38"/>
      <c r="I36" s="38"/>
      <c r="J36" s="38"/>
      <c r="K36" s="38"/>
      <c r="M36" s="30" t="s">
        <v>87</v>
      </c>
      <c r="N36" s="52" t="e">
        <f>#REF!*#REF!</f>
        <v>#REF!</v>
      </c>
      <c r="O36" s="52" t="e">
        <f>#REF!*#REF!</f>
        <v>#REF!</v>
      </c>
      <c r="P36" s="52" t="e">
        <f>#REF!*#REF!</f>
        <v>#REF!</v>
      </c>
      <c r="Q36" s="52" t="e">
        <f>#REF!*#REF!</f>
        <v>#REF!</v>
      </c>
      <c r="R36" s="52" t="e">
        <f>#REF!*#REF!</f>
        <v>#REF!</v>
      </c>
      <c r="S36" s="52" t="e">
        <f>#REF!*#REF!</f>
        <v>#REF!</v>
      </c>
      <c r="T36" s="52" t="e">
        <f>#REF!*#REF!</f>
        <v>#REF!</v>
      </c>
      <c r="U36" s="52" t="e">
        <f>#REF!*#REF!</f>
        <v>#REF!</v>
      </c>
      <c r="V36" s="52" t="e">
        <f>#REF!*#REF!</f>
        <v>#REF!</v>
      </c>
      <c r="W36" s="52" t="e">
        <f>#REF!*#REF!</f>
        <v>#REF!</v>
      </c>
      <c r="X36" s="52" t="e">
        <f>#REF!*#REF!</f>
        <v>#REF!</v>
      </c>
      <c r="Y36" s="52" t="e">
        <f>#REF!*#REF!</f>
        <v>#REF!</v>
      </c>
      <c r="Z36" s="52" t="e">
        <f>#REF!*#REF!</f>
        <v>#REF!</v>
      </c>
      <c r="AA36" s="52" t="e">
        <f>#REF!*#REF!</f>
        <v>#REF!</v>
      </c>
      <c r="AB36" s="52" t="e">
        <f>#REF!*#REF!</f>
        <v>#REF!</v>
      </c>
      <c r="AC36" s="52" t="e">
        <f>#REF!*#REF!</f>
        <v>#REF!</v>
      </c>
      <c r="AD36" s="52" t="e">
        <f>#REF!*#REF!</f>
        <v>#REF!</v>
      </c>
      <c r="AE36" s="52" t="e">
        <f>#REF!*#REF!</f>
        <v>#REF!</v>
      </c>
      <c r="AF36" s="52" t="e">
        <f>#REF!*#REF!</f>
        <v>#REF!</v>
      </c>
      <c r="AG36" s="52" t="e">
        <f>#REF!*#REF!</f>
        <v>#REF!</v>
      </c>
      <c r="AH36" s="52" t="e">
        <f>#REF!*#REF!</f>
        <v>#REF!</v>
      </c>
      <c r="AI36" s="52" t="e">
        <f>#REF!*#REF!</f>
        <v>#REF!</v>
      </c>
      <c r="AJ36" s="52" t="e">
        <f>#REF!*#REF!</f>
        <v>#REF!</v>
      </c>
      <c r="AK36" s="52" t="e">
        <f>#REF!*#REF!</f>
        <v>#REF!</v>
      </c>
      <c r="AL36" s="52" t="e">
        <f>#REF!*#REF!</f>
        <v>#REF!</v>
      </c>
      <c r="AM36" s="51" t="e">
        <f t="shared" si="2"/>
        <v>#REF!</v>
      </c>
      <c r="AN36" s="51" t="e">
        <f t="shared" si="3"/>
        <v>#REF!</v>
      </c>
      <c r="AO36" s="51" t="e">
        <f t="shared" si="4"/>
        <v>#REF!</v>
      </c>
      <c r="AP36" s="51" t="e">
        <f t="shared" si="5"/>
        <v>#REF!</v>
      </c>
      <c r="AQ36" s="51" t="e">
        <f t="shared" si="6"/>
        <v>#REF!</v>
      </c>
      <c r="AR36" s="51" t="e">
        <f t="shared" si="7"/>
        <v>#REF!</v>
      </c>
      <c r="AS36" s="51" t="e">
        <f t="shared" si="8"/>
        <v>#REF!</v>
      </c>
      <c r="AT36" s="51" t="e">
        <f t="shared" si="9"/>
        <v>#REF!</v>
      </c>
      <c r="AU36" s="51" t="e">
        <f t="shared" si="10"/>
        <v>#REF!</v>
      </c>
      <c r="AV36" s="51" t="e">
        <f t="shared" si="11"/>
        <v>#REF!</v>
      </c>
      <c r="AW36" s="51" t="e">
        <f t="shared" si="12"/>
        <v>#REF!</v>
      </c>
      <c r="AX36" s="51" t="e">
        <f t="shared" si="13"/>
        <v>#REF!</v>
      </c>
      <c r="AY36" s="51" t="e">
        <f t="shared" si="14"/>
        <v>#REF!</v>
      </c>
      <c r="AZ36" s="51" t="e">
        <f t="shared" si="15"/>
        <v>#REF!</v>
      </c>
      <c r="BA36" s="51" t="e">
        <f t="shared" si="16"/>
        <v>#REF!</v>
      </c>
      <c r="BB36" s="51" t="e">
        <f t="shared" si="17"/>
        <v>#REF!</v>
      </c>
      <c r="BC36" s="51" t="e">
        <f t="shared" si="18"/>
        <v>#REF!</v>
      </c>
      <c r="BD36" s="51" t="e">
        <f t="shared" si="18"/>
        <v>#REF!</v>
      </c>
      <c r="BE36" s="51" t="e">
        <f t="shared" si="19"/>
        <v>#REF!</v>
      </c>
      <c r="BF36" s="51" t="e">
        <f t="shared" si="20"/>
        <v>#REF!</v>
      </c>
    </row>
    <row r="37" spans="1:59" ht="15" thickBot="1" x14ac:dyDescent="0.35">
      <c r="A37" s="30" t="s">
        <v>88</v>
      </c>
      <c r="B37" s="6"/>
      <c r="C37" s="3"/>
      <c r="D37" s="3"/>
      <c r="E37" s="3"/>
      <c r="F37" s="3"/>
      <c r="G37" s="3"/>
      <c r="H37" s="38"/>
      <c r="I37" s="38"/>
      <c r="J37" s="38"/>
      <c r="K37" s="38"/>
      <c r="M37" s="30" t="s">
        <v>88</v>
      </c>
      <c r="N37" s="52" t="e">
        <f>#REF!*#REF!</f>
        <v>#REF!</v>
      </c>
      <c r="O37" s="52" t="e">
        <f>#REF!*#REF!</f>
        <v>#REF!</v>
      </c>
      <c r="P37" s="52" t="e">
        <f>#REF!*#REF!</f>
        <v>#REF!</v>
      </c>
      <c r="Q37" s="52" t="e">
        <f>#REF!*#REF!</f>
        <v>#REF!</v>
      </c>
      <c r="R37" s="52" t="e">
        <f>#REF!*#REF!</f>
        <v>#REF!</v>
      </c>
      <c r="S37" s="52" t="e">
        <f>#REF!*#REF!</f>
        <v>#REF!</v>
      </c>
      <c r="T37" s="52" t="e">
        <f>#REF!*#REF!</f>
        <v>#REF!</v>
      </c>
      <c r="U37" s="52" t="e">
        <f>#REF!*#REF!</f>
        <v>#REF!</v>
      </c>
      <c r="V37" s="52" t="e">
        <f>#REF!*#REF!</f>
        <v>#REF!</v>
      </c>
      <c r="W37" s="52" t="e">
        <f>#REF!*#REF!</f>
        <v>#REF!</v>
      </c>
      <c r="X37" s="52" t="e">
        <f>#REF!*#REF!</f>
        <v>#REF!</v>
      </c>
      <c r="Y37" s="52" t="e">
        <f>#REF!*#REF!</f>
        <v>#REF!</v>
      </c>
      <c r="Z37" s="52" t="e">
        <f>#REF!*#REF!</f>
        <v>#REF!</v>
      </c>
      <c r="AA37" s="52" t="e">
        <f>#REF!*#REF!</f>
        <v>#REF!</v>
      </c>
      <c r="AB37" s="52" t="e">
        <f>#REF!*#REF!</f>
        <v>#REF!</v>
      </c>
      <c r="AC37" s="52" t="e">
        <f>#REF!*#REF!</f>
        <v>#REF!</v>
      </c>
      <c r="AD37" s="52" t="e">
        <f>#REF!*#REF!</f>
        <v>#REF!</v>
      </c>
      <c r="AE37" s="52" t="e">
        <f>#REF!*#REF!</f>
        <v>#REF!</v>
      </c>
      <c r="AF37" s="52" t="e">
        <f>#REF!*#REF!</f>
        <v>#REF!</v>
      </c>
      <c r="AG37" s="52" t="e">
        <f>#REF!*#REF!</f>
        <v>#REF!</v>
      </c>
      <c r="AH37" s="52" t="e">
        <f>#REF!*#REF!</f>
        <v>#REF!</v>
      </c>
      <c r="AI37" s="52" t="e">
        <f>#REF!*#REF!</f>
        <v>#REF!</v>
      </c>
      <c r="AJ37" s="52" t="e">
        <f>#REF!*#REF!</f>
        <v>#REF!</v>
      </c>
      <c r="AK37" s="52" t="e">
        <f>#REF!*#REF!</f>
        <v>#REF!</v>
      </c>
      <c r="AL37" s="52" t="e">
        <f>#REF!*#REF!</f>
        <v>#REF!</v>
      </c>
      <c r="AM37" s="51" t="e">
        <f t="shared" si="2"/>
        <v>#REF!</v>
      </c>
      <c r="AN37" s="51" t="e">
        <f t="shared" si="3"/>
        <v>#REF!</v>
      </c>
      <c r="AO37" s="51" t="e">
        <f t="shared" si="4"/>
        <v>#REF!</v>
      </c>
      <c r="AP37" s="51" t="e">
        <f t="shared" si="5"/>
        <v>#REF!</v>
      </c>
      <c r="AQ37" s="51" t="e">
        <f t="shared" si="6"/>
        <v>#REF!</v>
      </c>
      <c r="AR37" s="51" t="e">
        <f t="shared" si="7"/>
        <v>#REF!</v>
      </c>
      <c r="AS37" s="51" t="e">
        <f t="shared" si="8"/>
        <v>#REF!</v>
      </c>
      <c r="AT37" s="51" t="e">
        <f t="shared" si="9"/>
        <v>#REF!</v>
      </c>
      <c r="AU37" s="51" t="e">
        <f t="shared" si="10"/>
        <v>#REF!</v>
      </c>
      <c r="AV37" s="51" t="e">
        <f t="shared" si="11"/>
        <v>#REF!</v>
      </c>
      <c r="AW37" s="51" t="e">
        <f t="shared" si="12"/>
        <v>#REF!</v>
      </c>
      <c r="AX37" s="51" t="e">
        <f t="shared" si="13"/>
        <v>#REF!</v>
      </c>
      <c r="AY37" s="51" t="e">
        <f t="shared" si="14"/>
        <v>#REF!</v>
      </c>
      <c r="AZ37" s="51" t="e">
        <f t="shared" si="15"/>
        <v>#REF!</v>
      </c>
      <c r="BA37" s="51" t="e">
        <f t="shared" si="16"/>
        <v>#REF!</v>
      </c>
      <c r="BB37" s="51" t="e">
        <f t="shared" si="17"/>
        <v>#REF!</v>
      </c>
      <c r="BC37" s="51" t="e">
        <f t="shared" si="18"/>
        <v>#REF!</v>
      </c>
      <c r="BD37" s="51" t="e">
        <f t="shared" si="18"/>
        <v>#REF!</v>
      </c>
      <c r="BE37" s="51" t="e">
        <f t="shared" si="19"/>
        <v>#REF!</v>
      </c>
      <c r="BF37" s="51" t="e">
        <f t="shared" si="20"/>
        <v>#REF!</v>
      </c>
    </row>
    <row r="38" spans="1:59" ht="15" thickBot="1" x14ac:dyDescent="0.35">
      <c r="A38" s="30" t="s">
        <v>89</v>
      </c>
      <c r="B38" s="6"/>
      <c r="C38" s="3"/>
      <c r="D38" s="3"/>
      <c r="E38" s="3"/>
      <c r="F38" s="3"/>
      <c r="G38" s="3"/>
      <c r="H38" s="38"/>
      <c r="I38" s="38"/>
      <c r="J38" s="38"/>
      <c r="K38" s="38"/>
      <c r="M38" s="30" t="s">
        <v>89</v>
      </c>
      <c r="N38" s="52" t="e">
        <f>#REF!*#REF!</f>
        <v>#REF!</v>
      </c>
      <c r="O38" s="52" t="e">
        <f>#REF!*#REF!</f>
        <v>#REF!</v>
      </c>
      <c r="P38" s="52" t="e">
        <f>#REF!*#REF!</f>
        <v>#REF!</v>
      </c>
      <c r="Q38" s="52" t="e">
        <f>#REF!*#REF!</f>
        <v>#REF!</v>
      </c>
      <c r="R38" s="52" t="e">
        <f>#REF!*#REF!</f>
        <v>#REF!</v>
      </c>
      <c r="S38" s="52" t="e">
        <f>#REF!*#REF!</f>
        <v>#REF!</v>
      </c>
      <c r="T38" s="52" t="e">
        <f>#REF!*#REF!</f>
        <v>#REF!</v>
      </c>
      <c r="U38" s="52" t="e">
        <f>#REF!*#REF!</f>
        <v>#REF!</v>
      </c>
      <c r="V38" s="52" t="e">
        <f>#REF!*#REF!</f>
        <v>#REF!</v>
      </c>
      <c r="W38" s="52" t="e">
        <f>#REF!*#REF!</f>
        <v>#REF!</v>
      </c>
      <c r="X38" s="52" t="e">
        <f>#REF!*#REF!</f>
        <v>#REF!</v>
      </c>
      <c r="Y38" s="52" t="e">
        <f>#REF!*#REF!</f>
        <v>#REF!</v>
      </c>
      <c r="Z38" s="52" t="e">
        <f>#REF!*#REF!</f>
        <v>#REF!</v>
      </c>
      <c r="AA38" s="52" t="e">
        <f>#REF!*#REF!</f>
        <v>#REF!</v>
      </c>
      <c r="AB38" s="52" t="e">
        <f>#REF!*#REF!</f>
        <v>#REF!</v>
      </c>
      <c r="AC38" s="52" t="e">
        <f>#REF!*#REF!</f>
        <v>#REF!</v>
      </c>
      <c r="AD38" s="52" t="e">
        <f>#REF!*#REF!</f>
        <v>#REF!</v>
      </c>
      <c r="AE38" s="52" t="e">
        <f>#REF!*#REF!</f>
        <v>#REF!</v>
      </c>
      <c r="AF38" s="52" t="e">
        <f>#REF!*#REF!</f>
        <v>#REF!</v>
      </c>
      <c r="AG38" s="52" t="e">
        <f>#REF!*#REF!</f>
        <v>#REF!</v>
      </c>
      <c r="AH38" s="52" t="e">
        <f>#REF!*#REF!</f>
        <v>#REF!</v>
      </c>
      <c r="AI38" s="52" t="e">
        <f>#REF!*#REF!</f>
        <v>#REF!</v>
      </c>
      <c r="AJ38" s="52" t="e">
        <f>#REF!*#REF!</f>
        <v>#REF!</v>
      </c>
      <c r="AK38" s="52" t="e">
        <f>#REF!*#REF!</f>
        <v>#REF!</v>
      </c>
      <c r="AL38" s="52" t="e">
        <f>#REF!*#REF!</f>
        <v>#REF!</v>
      </c>
      <c r="AM38" s="51" t="e">
        <f t="shared" si="2"/>
        <v>#REF!</v>
      </c>
      <c r="AN38" s="51" t="e">
        <f t="shared" ref="AN38:AN56" si="21">P38/O38-1</f>
        <v>#REF!</v>
      </c>
      <c r="AO38" s="51" t="e">
        <f t="shared" ref="AO38:AO56" si="22">Q38/P38-1</f>
        <v>#REF!</v>
      </c>
      <c r="AP38" s="51" t="e">
        <f t="shared" ref="AP38:AP56" si="23">R38/Q38-1</f>
        <v>#REF!</v>
      </c>
      <c r="AQ38" s="51" t="e">
        <f t="shared" si="6"/>
        <v>#REF!</v>
      </c>
      <c r="AR38" s="51" t="e">
        <f t="shared" ref="AR38:AR56" si="24">U38/T38-1</f>
        <v>#REF!</v>
      </c>
      <c r="AS38" s="51" t="e">
        <f t="shared" ref="AS38:AS56" si="25">V38/U38-1</f>
        <v>#REF!</v>
      </c>
      <c r="AT38" s="51" t="e">
        <f t="shared" ref="AT38:AT56" si="26">W38/V38-1</f>
        <v>#REF!</v>
      </c>
      <c r="AU38" s="51" t="e">
        <f t="shared" si="10"/>
        <v>#REF!</v>
      </c>
      <c r="AV38" s="51" t="e">
        <f t="shared" ref="AV38:AV56" si="27">Z38/Y38-1</f>
        <v>#REF!</v>
      </c>
      <c r="AW38" s="51" t="e">
        <f t="shared" ref="AW38:AW56" si="28">AA38/Z38-1</f>
        <v>#REF!</v>
      </c>
      <c r="AX38" s="51" t="e">
        <f t="shared" ref="AX38:AX56" si="29">AB38/AA38-1</f>
        <v>#REF!</v>
      </c>
      <c r="AY38" s="51" t="e">
        <f t="shared" si="14"/>
        <v>#REF!</v>
      </c>
      <c r="AZ38" s="51" t="e">
        <f t="shared" si="15"/>
        <v>#REF!</v>
      </c>
      <c r="BA38" s="51" t="e">
        <f t="shared" si="16"/>
        <v>#REF!</v>
      </c>
      <c r="BB38" s="51" t="e">
        <f t="shared" si="17"/>
        <v>#REF!</v>
      </c>
      <c r="BC38" s="51" t="e">
        <f t="shared" si="18"/>
        <v>#REF!</v>
      </c>
      <c r="BD38" s="51" t="e">
        <f t="shared" si="18"/>
        <v>#REF!</v>
      </c>
      <c r="BE38" s="51" t="e">
        <f t="shared" si="19"/>
        <v>#REF!</v>
      </c>
      <c r="BF38" s="51" t="e">
        <f t="shared" si="20"/>
        <v>#REF!</v>
      </c>
    </row>
    <row r="39" spans="1:59" ht="15" thickBot="1" x14ac:dyDescent="0.35">
      <c r="A39" s="30" t="s">
        <v>90</v>
      </c>
      <c r="B39" s="6"/>
      <c r="C39" s="3"/>
      <c r="D39" s="3"/>
      <c r="E39" s="3"/>
      <c r="F39" s="3"/>
      <c r="G39" s="3"/>
      <c r="H39" s="38"/>
      <c r="I39" s="38"/>
      <c r="J39" s="38"/>
      <c r="K39" s="38"/>
      <c r="M39" s="30" t="s">
        <v>90</v>
      </c>
      <c r="N39" s="52" t="e">
        <f>#REF!*#REF!</f>
        <v>#REF!</v>
      </c>
      <c r="O39" s="52" t="e">
        <f>#REF!*#REF!</f>
        <v>#REF!</v>
      </c>
      <c r="P39" s="52" t="e">
        <f>#REF!*#REF!</f>
        <v>#REF!</v>
      </c>
      <c r="Q39" s="52" t="e">
        <f>#REF!*#REF!</f>
        <v>#REF!</v>
      </c>
      <c r="R39" s="52" t="e">
        <f>#REF!*#REF!</f>
        <v>#REF!</v>
      </c>
      <c r="S39" s="52" t="e">
        <f>#REF!*#REF!</f>
        <v>#REF!</v>
      </c>
      <c r="T39" s="52" t="e">
        <f>#REF!*#REF!</f>
        <v>#REF!</v>
      </c>
      <c r="U39" s="52" t="e">
        <f>#REF!*#REF!</f>
        <v>#REF!</v>
      </c>
      <c r="V39" s="52" t="e">
        <f>#REF!*#REF!</f>
        <v>#REF!</v>
      </c>
      <c r="W39" s="52" t="e">
        <f>#REF!*#REF!</f>
        <v>#REF!</v>
      </c>
      <c r="X39" s="52" t="e">
        <f>#REF!*#REF!</f>
        <v>#REF!</v>
      </c>
      <c r="Y39" s="52" t="e">
        <f>#REF!*#REF!</f>
        <v>#REF!</v>
      </c>
      <c r="Z39" s="52" t="e">
        <f>#REF!*#REF!</f>
        <v>#REF!</v>
      </c>
      <c r="AA39" s="52" t="e">
        <f>#REF!*#REF!</f>
        <v>#REF!</v>
      </c>
      <c r="AB39" s="52" t="e">
        <f>#REF!*#REF!</f>
        <v>#REF!</v>
      </c>
      <c r="AC39" s="52" t="e">
        <f>#REF!*#REF!</f>
        <v>#REF!</v>
      </c>
      <c r="AD39" s="52" t="e">
        <f>#REF!*#REF!</f>
        <v>#REF!</v>
      </c>
      <c r="AE39" s="52" t="e">
        <f>#REF!*#REF!</f>
        <v>#REF!</v>
      </c>
      <c r="AF39" s="52" t="e">
        <f>#REF!*#REF!</f>
        <v>#REF!</v>
      </c>
      <c r="AG39" s="52" t="e">
        <f>#REF!*#REF!</f>
        <v>#REF!</v>
      </c>
      <c r="AH39" s="52" t="e">
        <f>#REF!*#REF!</f>
        <v>#REF!</v>
      </c>
      <c r="AI39" s="52" t="e">
        <f>#REF!*#REF!</f>
        <v>#REF!</v>
      </c>
      <c r="AJ39" s="52" t="e">
        <f>#REF!*#REF!</f>
        <v>#REF!</v>
      </c>
      <c r="AK39" s="52" t="e">
        <f>#REF!*#REF!</f>
        <v>#REF!</v>
      </c>
      <c r="AL39" s="52" t="e">
        <f>#REF!*#REF!</f>
        <v>#REF!</v>
      </c>
      <c r="AM39" s="51" t="e">
        <f t="shared" si="2"/>
        <v>#REF!</v>
      </c>
      <c r="AN39" s="51" t="e">
        <f t="shared" si="21"/>
        <v>#REF!</v>
      </c>
      <c r="AO39" s="51" t="e">
        <f t="shared" si="22"/>
        <v>#REF!</v>
      </c>
      <c r="AP39" s="51" t="e">
        <f t="shared" si="23"/>
        <v>#REF!</v>
      </c>
      <c r="AQ39" s="51" t="e">
        <f t="shared" si="6"/>
        <v>#REF!</v>
      </c>
      <c r="AR39" s="51" t="e">
        <f t="shared" si="24"/>
        <v>#REF!</v>
      </c>
      <c r="AS39" s="51" t="e">
        <f t="shared" si="25"/>
        <v>#REF!</v>
      </c>
      <c r="AT39" s="51" t="e">
        <f t="shared" si="26"/>
        <v>#REF!</v>
      </c>
      <c r="AU39" s="51" t="e">
        <f t="shared" si="10"/>
        <v>#REF!</v>
      </c>
      <c r="AV39" s="51" t="e">
        <f t="shared" si="27"/>
        <v>#REF!</v>
      </c>
      <c r="AW39" s="51" t="e">
        <f t="shared" si="28"/>
        <v>#REF!</v>
      </c>
      <c r="AX39" s="51" t="e">
        <f t="shared" si="29"/>
        <v>#REF!</v>
      </c>
      <c r="AY39" s="51" t="e">
        <f t="shared" si="14"/>
        <v>#REF!</v>
      </c>
      <c r="AZ39" s="51" t="e">
        <f t="shared" si="15"/>
        <v>#REF!</v>
      </c>
      <c r="BA39" s="51" t="e">
        <f t="shared" si="16"/>
        <v>#REF!</v>
      </c>
      <c r="BB39" s="51" t="e">
        <f t="shared" si="17"/>
        <v>#REF!</v>
      </c>
      <c r="BC39" s="51" t="e">
        <f t="shared" si="18"/>
        <v>#REF!</v>
      </c>
      <c r="BD39" s="51" t="e">
        <f t="shared" si="18"/>
        <v>#REF!</v>
      </c>
      <c r="BE39" s="51" t="e">
        <f t="shared" si="19"/>
        <v>#REF!</v>
      </c>
      <c r="BF39" s="51" t="e">
        <f t="shared" si="20"/>
        <v>#REF!</v>
      </c>
    </row>
    <row r="40" spans="1:59" ht="15" thickBot="1" x14ac:dyDescent="0.35">
      <c r="A40" s="30" t="s">
        <v>239</v>
      </c>
      <c r="B40" s="6"/>
      <c r="C40" s="3"/>
      <c r="D40" s="3"/>
      <c r="E40" s="3"/>
      <c r="F40" s="3"/>
      <c r="G40" s="3"/>
      <c r="H40" s="38"/>
      <c r="I40" s="38"/>
      <c r="J40" s="38"/>
      <c r="K40" s="38"/>
      <c r="M40" s="30" t="s">
        <v>91</v>
      </c>
      <c r="N40" s="52" t="e">
        <f>#REF!*#REF!</f>
        <v>#REF!</v>
      </c>
      <c r="O40" s="52" t="e">
        <f>#REF!*#REF!</f>
        <v>#REF!</v>
      </c>
      <c r="P40" s="52" t="e">
        <f>#REF!*#REF!</f>
        <v>#REF!</v>
      </c>
      <c r="Q40" s="52" t="e">
        <f>#REF!*#REF!</f>
        <v>#REF!</v>
      </c>
      <c r="R40" s="52" t="e">
        <f>#REF!*#REF!</f>
        <v>#REF!</v>
      </c>
      <c r="S40" s="52" t="e">
        <f>#REF!*#REF!</f>
        <v>#REF!</v>
      </c>
      <c r="T40" s="52" t="e">
        <f>#REF!*#REF!</f>
        <v>#REF!</v>
      </c>
      <c r="U40" s="52" t="e">
        <f>#REF!*#REF!</f>
        <v>#REF!</v>
      </c>
      <c r="V40" s="52" t="e">
        <f>#REF!*#REF!</f>
        <v>#REF!</v>
      </c>
      <c r="W40" s="52" t="e">
        <f>#REF!*#REF!</f>
        <v>#REF!</v>
      </c>
      <c r="X40" s="52" t="e">
        <f>#REF!*#REF!</f>
        <v>#REF!</v>
      </c>
      <c r="Y40" s="52" t="e">
        <f>#REF!*#REF!</f>
        <v>#REF!</v>
      </c>
      <c r="Z40" s="52" t="e">
        <f>#REF!*#REF!</f>
        <v>#REF!</v>
      </c>
      <c r="AA40" s="52" t="e">
        <f>#REF!*#REF!</f>
        <v>#REF!</v>
      </c>
      <c r="AB40" s="52" t="e">
        <f>#REF!*#REF!</f>
        <v>#REF!</v>
      </c>
      <c r="AC40" s="52" t="e">
        <f>#REF!*#REF!</f>
        <v>#REF!</v>
      </c>
      <c r="AD40" s="52" t="e">
        <f>#REF!*#REF!</f>
        <v>#REF!</v>
      </c>
      <c r="AE40" s="52" t="e">
        <f>#REF!*#REF!</f>
        <v>#REF!</v>
      </c>
      <c r="AF40" s="52" t="e">
        <f>#REF!*#REF!</f>
        <v>#REF!</v>
      </c>
      <c r="AG40" s="52" t="e">
        <f>#REF!*#REF!</f>
        <v>#REF!</v>
      </c>
      <c r="AH40" s="52" t="e">
        <f>#REF!*#REF!</f>
        <v>#REF!</v>
      </c>
      <c r="AI40" s="52" t="e">
        <f>#REF!*#REF!</f>
        <v>#REF!</v>
      </c>
      <c r="AJ40" s="52" t="e">
        <f>#REF!*#REF!</f>
        <v>#REF!</v>
      </c>
      <c r="AK40" s="52" t="e">
        <f>#REF!*#REF!</f>
        <v>#REF!</v>
      </c>
      <c r="AL40" s="52" t="e">
        <f>#REF!*#REF!</f>
        <v>#REF!</v>
      </c>
      <c r="AM40" s="51" t="e">
        <f t="shared" si="2"/>
        <v>#REF!</v>
      </c>
      <c r="AN40" s="51" t="e">
        <f t="shared" si="21"/>
        <v>#REF!</v>
      </c>
      <c r="AO40" s="51" t="e">
        <f t="shared" si="22"/>
        <v>#REF!</v>
      </c>
      <c r="AP40" s="51" t="e">
        <f t="shared" si="23"/>
        <v>#REF!</v>
      </c>
      <c r="AQ40" s="51" t="e">
        <f t="shared" si="6"/>
        <v>#REF!</v>
      </c>
      <c r="AR40" s="51" t="e">
        <f t="shared" si="24"/>
        <v>#REF!</v>
      </c>
      <c r="AS40" s="51" t="e">
        <f t="shared" si="25"/>
        <v>#REF!</v>
      </c>
      <c r="AT40" s="51" t="e">
        <f t="shared" si="26"/>
        <v>#REF!</v>
      </c>
      <c r="AU40" s="51" t="e">
        <f t="shared" si="10"/>
        <v>#REF!</v>
      </c>
      <c r="AV40" s="51" t="e">
        <f t="shared" si="27"/>
        <v>#REF!</v>
      </c>
      <c r="AW40" s="51" t="e">
        <f t="shared" si="28"/>
        <v>#REF!</v>
      </c>
      <c r="AX40" s="51" t="e">
        <f t="shared" si="29"/>
        <v>#REF!</v>
      </c>
      <c r="AY40" s="51" t="e">
        <f t="shared" si="14"/>
        <v>#REF!</v>
      </c>
      <c r="AZ40" s="51" t="e">
        <f t="shared" si="15"/>
        <v>#REF!</v>
      </c>
      <c r="BA40" s="51" t="e">
        <f t="shared" si="16"/>
        <v>#REF!</v>
      </c>
      <c r="BB40" s="51" t="e">
        <f t="shared" si="17"/>
        <v>#REF!</v>
      </c>
      <c r="BC40" s="51" t="e">
        <f t="shared" si="18"/>
        <v>#REF!</v>
      </c>
      <c r="BD40" s="51" t="e">
        <f t="shared" si="18"/>
        <v>#REF!</v>
      </c>
      <c r="BE40" s="51" t="e">
        <f t="shared" si="19"/>
        <v>#REF!</v>
      </c>
      <c r="BF40" s="51" t="e">
        <f t="shared" si="20"/>
        <v>#REF!</v>
      </c>
    </row>
    <row r="41" spans="1:59" ht="15" thickBot="1" x14ac:dyDescent="0.35">
      <c r="A41" s="30" t="s">
        <v>92</v>
      </c>
      <c r="B41" s="6"/>
      <c r="C41" s="3"/>
      <c r="D41" s="3"/>
      <c r="E41" s="3"/>
      <c r="F41" s="3"/>
      <c r="G41" s="3"/>
      <c r="H41" s="38"/>
      <c r="I41" s="38"/>
      <c r="J41" s="38"/>
      <c r="K41" s="38"/>
      <c r="M41" s="30" t="s">
        <v>92</v>
      </c>
      <c r="N41" s="52" t="e">
        <f>#REF!*#REF!</f>
        <v>#REF!</v>
      </c>
      <c r="O41" s="52" t="e">
        <f>#REF!*#REF!</f>
        <v>#REF!</v>
      </c>
      <c r="P41" s="52" t="e">
        <f>#REF!*#REF!</f>
        <v>#REF!</v>
      </c>
      <c r="Q41" s="52" t="e">
        <f>#REF!*#REF!</f>
        <v>#REF!</v>
      </c>
      <c r="R41" s="52" t="e">
        <f>#REF!*#REF!</f>
        <v>#REF!</v>
      </c>
      <c r="S41" s="52" t="e">
        <f>#REF!*#REF!</f>
        <v>#REF!</v>
      </c>
      <c r="T41" s="52" t="e">
        <f>#REF!*#REF!</f>
        <v>#REF!</v>
      </c>
      <c r="U41" s="52" t="e">
        <f>#REF!*#REF!</f>
        <v>#REF!</v>
      </c>
      <c r="V41" s="52" t="e">
        <f>#REF!*#REF!</f>
        <v>#REF!</v>
      </c>
      <c r="W41" s="52" t="e">
        <f>#REF!*#REF!</f>
        <v>#REF!</v>
      </c>
      <c r="X41" s="52" t="e">
        <f>#REF!*#REF!</f>
        <v>#REF!</v>
      </c>
      <c r="Y41" s="52" t="e">
        <f>#REF!*#REF!</f>
        <v>#REF!</v>
      </c>
      <c r="Z41" s="52" t="e">
        <f>#REF!*#REF!</f>
        <v>#REF!</v>
      </c>
      <c r="AA41" s="52" t="e">
        <f>#REF!*#REF!</f>
        <v>#REF!</v>
      </c>
      <c r="AB41" s="52" t="e">
        <f>#REF!*#REF!</f>
        <v>#REF!</v>
      </c>
      <c r="AC41" s="52" t="e">
        <f>#REF!*#REF!</f>
        <v>#REF!</v>
      </c>
      <c r="AD41" s="52" t="e">
        <f>#REF!*#REF!</f>
        <v>#REF!</v>
      </c>
      <c r="AE41" s="52" t="e">
        <f>#REF!*#REF!</f>
        <v>#REF!</v>
      </c>
      <c r="AF41" s="52" t="e">
        <f>#REF!*#REF!</f>
        <v>#REF!</v>
      </c>
      <c r="AG41" s="52" t="e">
        <f>#REF!*#REF!</f>
        <v>#REF!</v>
      </c>
      <c r="AH41" s="52" t="e">
        <f>#REF!*#REF!</f>
        <v>#REF!</v>
      </c>
      <c r="AI41" s="52" t="e">
        <f>#REF!*#REF!</f>
        <v>#REF!</v>
      </c>
      <c r="AJ41" s="52" t="e">
        <f>#REF!*#REF!</f>
        <v>#REF!</v>
      </c>
      <c r="AK41" s="52" t="e">
        <f>#REF!*#REF!</f>
        <v>#REF!</v>
      </c>
      <c r="AL41" s="52" t="e">
        <f>#REF!*#REF!</f>
        <v>#REF!</v>
      </c>
      <c r="AM41" s="51" t="e">
        <f t="shared" si="2"/>
        <v>#REF!</v>
      </c>
      <c r="AN41" s="51" t="e">
        <f t="shared" si="21"/>
        <v>#REF!</v>
      </c>
      <c r="AO41" s="51" t="e">
        <f t="shared" si="22"/>
        <v>#REF!</v>
      </c>
      <c r="AP41" s="51" t="e">
        <f t="shared" si="23"/>
        <v>#REF!</v>
      </c>
      <c r="AQ41" s="51" t="e">
        <f t="shared" si="6"/>
        <v>#REF!</v>
      </c>
      <c r="AR41" s="51" t="e">
        <f t="shared" si="24"/>
        <v>#REF!</v>
      </c>
      <c r="AS41" s="51" t="e">
        <f t="shared" si="25"/>
        <v>#REF!</v>
      </c>
      <c r="AT41" s="51" t="e">
        <f t="shared" si="26"/>
        <v>#REF!</v>
      </c>
      <c r="AU41" s="51" t="e">
        <f t="shared" si="10"/>
        <v>#REF!</v>
      </c>
      <c r="AV41" s="51" t="e">
        <f t="shared" si="27"/>
        <v>#REF!</v>
      </c>
      <c r="AW41" s="51" t="e">
        <f t="shared" si="28"/>
        <v>#REF!</v>
      </c>
      <c r="AX41" s="51" t="e">
        <f t="shared" si="29"/>
        <v>#REF!</v>
      </c>
      <c r="AY41" s="51" t="e">
        <f t="shared" si="14"/>
        <v>#REF!</v>
      </c>
      <c r="AZ41" s="51" t="e">
        <f t="shared" si="15"/>
        <v>#REF!</v>
      </c>
      <c r="BA41" s="51" t="e">
        <f t="shared" si="16"/>
        <v>#REF!</v>
      </c>
      <c r="BB41" s="51" t="e">
        <f t="shared" si="17"/>
        <v>#REF!</v>
      </c>
      <c r="BC41" s="51" t="e">
        <f t="shared" si="18"/>
        <v>#REF!</v>
      </c>
      <c r="BD41" s="51" t="e">
        <f t="shared" si="18"/>
        <v>#REF!</v>
      </c>
      <c r="BE41" s="51" t="e">
        <f t="shared" si="19"/>
        <v>#REF!</v>
      </c>
      <c r="BF41" s="51" t="e">
        <f t="shared" si="20"/>
        <v>#REF!</v>
      </c>
    </row>
    <row r="42" spans="1:59" ht="15" thickBot="1" x14ac:dyDescent="0.35">
      <c r="A42" s="30" t="s">
        <v>93</v>
      </c>
      <c r="B42" s="6"/>
      <c r="C42" s="3"/>
      <c r="D42" s="3"/>
      <c r="E42" s="3"/>
      <c r="F42" s="3"/>
      <c r="G42" s="3"/>
      <c r="H42" s="38"/>
      <c r="I42" s="38"/>
      <c r="J42" s="38"/>
      <c r="K42" s="38"/>
      <c r="M42" s="30" t="s">
        <v>93</v>
      </c>
      <c r="N42" s="52" t="e">
        <f>#REF!*#REF!</f>
        <v>#REF!</v>
      </c>
      <c r="O42" s="52" t="e">
        <f>#REF!*#REF!</f>
        <v>#REF!</v>
      </c>
      <c r="P42" s="52" t="e">
        <f>#REF!*#REF!</f>
        <v>#REF!</v>
      </c>
      <c r="Q42" s="52" t="e">
        <f>#REF!*#REF!</f>
        <v>#REF!</v>
      </c>
      <c r="R42" s="52" t="e">
        <f>#REF!*#REF!</f>
        <v>#REF!</v>
      </c>
      <c r="S42" s="52" t="e">
        <f>#REF!*#REF!</f>
        <v>#REF!</v>
      </c>
      <c r="T42" s="52" t="e">
        <f>#REF!*#REF!</f>
        <v>#REF!</v>
      </c>
      <c r="U42" s="52" t="e">
        <f>#REF!*#REF!</f>
        <v>#REF!</v>
      </c>
      <c r="V42" s="52" t="e">
        <f>#REF!*#REF!</f>
        <v>#REF!</v>
      </c>
      <c r="W42" s="52" t="e">
        <f>#REF!*#REF!</f>
        <v>#REF!</v>
      </c>
      <c r="X42" s="52" t="e">
        <f>#REF!*#REF!</f>
        <v>#REF!</v>
      </c>
      <c r="Y42" s="52" t="e">
        <f>#REF!*#REF!</f>
        <v>#REF!</v>
      </c>
      <c r="Z42" s="52" t="e">
        <f>#REF!*#REF!</f>
        <v>#REF!</v>
      </c>
      <c r="AA42" s="52" t="e">
        <f>#REF!*#REF!</f>
        <v>#REF!</v>
      </c>
      <c r="AB42" s="52" t="e">
        <f>#REF!*#REF!</f>
        <v>#REF!</v>
      </c>
      <c r="AC42" s="52" t="e">
        <f>#REF!*#REF!</f>
        <v>#REF!</v>
      </c>
      <c r="AD42" s="52" t="e">
        <f>#REF!*#REF!</f>
        <v>#REF!</v>
      </c>
      <c r="AE42" s="52" t="e">
        <f>#REF!*#REF!</f>
        <v>#REF!</v>
      </c>
      <c r="AF42" s="52" t="e">
        <f>#REF!*#REF!</f>
        <v>#REF!</v>
      </c>
      <c r="AG42" s="52" t="e">
        <f>#REF!*#REF!</f>
        <v>#REF!</v>
      </c>
      <c r="AH42" s="52" t="e">
        <f>#REF!*#REF!</f>
        <v>#REF!</v>
      </c>
      <c r="AI42" s="52" t="e">
        <f>#REF!*#REF!</f>
        <v>#REF!</v>
      </c>
      <c r="AJ42" s="52" t="e">
        <f>#REF!*#REF!</f>
        <v>#REF!</v>
      </c>
      <c r="AK42" s="52" t="e">
        <f>#REF!*#REF!</f>
        <v>#REF!</v>
      </c>
      <c r="AL42" s="52" t="e">
        <f>#REF!*#REF!</f>
        <v>#REF!</v>
      </c>
      <c r="AM42" s="51" t="e">
        <f t="shared" si="2"/>
        <v>#REF!</v>
      </c>
      <c r="AN42" s="51" t="e">
        <f t="shared" si="21"/>
        <v>#REF!</v>
      </c>
      <c r="AO42" s="51" t="e">
        <f t="shared" si="22"/>
        <v>#REF!</v>
      </c>
      <c r="AP42" s="51" t="e">
        <f t="shared" si="23"/>
        <v>#REF!</v>
      </c>
      <c r="AQ42" s="51" t="e">
        <f t="shared" si="6"/>
        <v>#REF!</v>
      </c>
      <c r="AR42" s="51" t="e">
        <f t="shared" si="24"/>
        <v>#REF!</v>
      </c>
      <c r="AS42" s="51" t="e">
        <f t="shared" si="25"/>
        <v>#REF!</v>
      </c>
      <c r="AT42" s="51" t="e">
        <f t="shared" si="26"/>
        <v>#REF!</v>
      </c>
      <c r="AU42" s="51" t="e">
        <f t="shared" si="10"/>
        <v>#REF!</v>
      </c>
      <c r="AV42" s="51" t="e">
        <f t="shared" si="27"/>
        <v>#REF!</v>
      </c>
      <c r="AW42" s="51" t="e">
        <f t="shared" si="28"/>
        <v>#REF!</v>
      </c>
      <c r="AX42" s="51" t="e">
        <f t="shared" si="29"/>
        <v>#REF!</v>
      </c>
      <c r="AY42" s="51" t="e">
        <f t="shared" si="14"/>
        <v>#REF!</v>
      </c>
      <c r="AZ42" s="51" t="e">
        <f t="shared" si="15"/>
        <v>#REF!</v>
      </c>
      <c r="BA42" s="51" t="e">
        <f t="shared" si="16"/>
        <v>#REF!</v>
      </c>
      <c r="BB42" s="51" t="e">
        <f t="shared" si="17"/>
        <v>#REF!</v>
      </c>
      <c r="BC42" s="51" t="e">
        <f t="shared" si="18"/>
        <v>#REF!</v>
      </c>
      <c r="BD42" s="51" t="e">
        <f t="shared" si="18"/>
        <v>#REF!</v>
      </c>
      <c r="BE42" s="51" t="e">
        <f t="shared" si="19"/>
        <v>#REF!</v>
      </c>
      <c r="BF42" s="51" t="e">
        <f t="shared" si="20"/>
        <v>#REF!</v>
      </c>
    </row>
    <row r="43" spans="1:59" ht="15" thickBot="1" x14ac:dyDescent="0.35">
      <c r="A43" s="30" t="s">
        <v>94</v>
      </c>
      <c r="B43" s="6"/>
      <c r="C43" s="3"/>
      <c r="D43" s="3"/>
      <c r="E43" s="3"/>
      <c r="F43" s="3"/>
      <c r="G43" s="3"/>
      <c r="H43" s="38"/>
      <c r="I43" s="38"/>
      <c r="J43" s="38"/>
      <c r="K43" s="38"/>
      <c r="M43" s="30" t="s">
        <v>94</v>
      </c>
      <c r="N43" s="52" t="e">
        <f>#REF!*#REF!</f>
        <v>#REF!</v>
      </c>
      <c r="O43" s="52" t="e">
        <f>#REF!*#REF!</f>
        <v>#REF!</v>
      </c>
      <c r="P43" s="52" t="e">
        <f>#REF!*#REF!</f>
        <v>#REF!</v>
      </c>
      <c r="Q43" s="52" t="e">
        <f>#REF!*#REF!</f>
        <v>#REF!</v>
      </c>
      <c r="R43" s="52" t="e">
        <f>#REF!*#REF!</f>
        <v>#REF!</v>
      </c>
      <c r="S43" s="52" t="e">
        <f>#REF!*#REF!</f>
        <v>#REF!</v>
      </c>
      <c r="T43" s="52" t="e">
        <f>#REF!*#REF!</f>
        <v>#REF!</v>
      </c>
      <c r="U43" s="52" t="e">
        <f>#REF!*#REF!</f>
        <v>#REF!</v>
      </c>
      <c r="V43" s="52" t="e">
        <f>#REF!*#REF!</f>
        <v>#REF!</v>
      </c>
      <c r="W43" s="52" t="e">
        <f>#REF!*#REF!</f>
        <v>#REF!</v>
      </c>
      <c r="X43" s="52" t="e">
        <f>#REF!*#REF!</f>
        <v>#REF!</v>
      </c>
      <c r="Y43" s="52" t="e">
        <f>#REF!*#REF!</f>
        <v>#REF!</v>
      </c>
      <c r="Z43" s="52" t="e">
        <f>#REF!*#REF!</f>
        <v>#REF!</v>
      </c>
      <c r="AA43" s="52" t="e">
        <f>#REF!*#REF!</f>
        <v>#REF!</v>
      </c>
      <c r="AB43" s="52" t="e">
        <f>#REF!*#REF!</f>
        <v>#REF!</v>
      </c>
      <c r="AC43" s="52" t="e">
        <f>#REF!*#REF!</f>
        <v>#REF!</v>
      </c>
      <c r="AD43" s="52" t="e">
        <f>#REF!*#REF!</f>
        <v>#REF!</v>
      </c>
      <c r="AE43" s="52" t="e">
        <f>#REF!*#REF!</f>
        <v>#REF!</v>
      </c>
      <c r="AF43" s="52" t="e">
        <f>#REF!*#REF!</f>
        <v>#REF!</v>
      </c>
      <c r="AG43" s="52" t="e">
        <f>#REF!*#REF!</f>
        <v>#REF!</v>
      </c>
      <c r="AH43" s="52" t="e">
        <f>#REF!*#REF!</f>
        <v>#REF!</v>
      </c>
      <c r="AI43" s="52" t="e">
        <f>#REF!*#REF!</f>
        <v>#REF!</v>
      </c>
      <c r="AJ43" s="52" t="e">
        <f>#REF!*#REF!</f>
        <v>#REF!</v>
      </c>
      <c r="AK43" s="52" t="e">
        <f>#REF!*#REF!</f>
        <v>#REF!</v>
      </c>
      <c r="AL43" s="52" t="e">
        <f>#REF!*#REF!</f>
        <v>#REF!</v>
      </c>
      <c r="AM43" s="51" t="e">
        <f t="shared" si="2"/>
        <v>#REF!</v>
      </c>
      <c r="AN43" s="51" t="e">
        <f t="shared" si="21"/>
        <v>#REF!</v>
      </c>
      <c r="AO43" s="51" t="e">
        <f t="shared" si="22"/>
        <v>#REF!</v>
      </c>
      <c r="AP43" s="51" t="e">
        <f t="shared" si="23"/>
        <v>#REF!</v>
      </c>
      <c r="AQ43" s="51" t="e">
        <f t="shared" si="6"/>
        <v>#REF!</v>
      </c>
      <c r="AR43" s="51" t="e">
        <f t="shared" si="24"/>
        <v>#REF!</v>
      </c>
      <c r="AS43" s="51" t="e">
        <f t="shared" si="25"/>
        <v>#REF!</v>
      </c>
      <c r="AT43" s="51" t="e">
        <f t="shared" si="26"/>
        <v>#REF!</v>
      </c>
      <c r="AU43" s="51" t="e">
        <f t="shared" si="10"/>
        <v>#REF!</v>
      </c>
      <c r="AV43" s="51" t="e">
        <f t="shared" si="27"/>
        <v>#REF!</v>
      </c>
      <c r="AW43" s="51" t="e">
        <f t="shared" si="28"/>
        <v>#REF!</v>
      </c>
      <c r="AX43" s="51" t="e">
        <f t="shared" si="29"/>
        <v>#REF!</v>
      </c>
      <c r="AY43" s="51" t="e">
        <f t="shared" si="14"/>
        <v>#REF!</v>
      </c>
      <c r="AZ43" s="51" t="e">
        <f t="shared" si="15"/>
        <v>#REF!</v>
      </c>
      <c r="BA43" s="51" t="e">
        <f t="shared" si="16"/>
        <v>#REF!</v>
      </c>
      <c r="BB43" s="51" t="e">
        <f t="shared" si="17"/>
        <v>#REF!</v>
      </c>
      <c r="BC43" s="51" t="e">
        <f t="shared" si="18"/>
        <v>#REF!</v>
      </c>
      <c r="BD43" s="51" t="e">
        <f t="shared" si="18"/>
        <v>#REF!</v>
      </c>
      <c r="BE43" s="51" t="e">
        <f t="shared" si="19"/>
        <v>#REF!</v>
      </c>
      <c r="BF43" s="51" t="e">
        <f t="shared" si="20"/>
        <v>#REF!</v>
      </c>
    </row>
    <row r="44" spans="1:59" ht="15" thickBot="1" x14ac:dyDescent="0.35">
      <c r="A44" s="30" t="s">
        <v>95</v>
      </c>
      <c r="B44" s="6"/>
      <c r="C44" s="3"/>
      <c r="D44" s="3"/>
      <c r="E44" s="3"/>
      <c r="F44" s="3"/>
      <c r="G44" s="3"/>
      <c r="H44" s="38"/>
      <c r="I44" s="38"/>
      <c r="J44" s="38"/>
      <c r="K44" s="38"/>
      <c r="M44" s="30" t="s">
        <v>95</v>
      </c>
      <c r="N44" s="52" t="e">
        <f>#REF!*#REF!</f>
        <v>#REF!</v>
      </c>
      <c r="O44" s="52" t="e">
        <f>#REF!*#REF!</f>
        <v>#REF!</v>
      </c>
      <c r="P44" s="52" t="e">
        <f>#REF!*#REF!</f>
        <v>#REF!</v>
      </c>
      <c r="Q44" s="52" t="e">
        <f>#REF!*#REF!</f>
        <v>#REF!</v>
      </c>
      <c r="R44" s="52" t="e">
        <f>#REF!*#REF!</f>
        <v>#REF!</v>
      </c>
      <c r="S44" s="52" t="e">
        <f>#REF!*#REF!</f>
        <v>#REF!</v>
      </c>
      <c r="T44" s="52" t="e">
        <f>#REF!*#REF!</f>
        <v>#REF!</v>
      </c>
      <c r="U44" s="52" t="e">
        <f>#REF!*#REF!</f>
        <v>#REF!</v>
      </c>
      <c r="V44" s="52" t="e">
        <f>#REF!*#REF!</f>
        <v>#REF!</v>
      </c>
      <c r="W44" s="52" t="e">
        <f>#REF!*#REF!</f>
        <v>#REF!</v>
      </c>
      <c r="X44" s="52" t="e">
        <f>#REF!*#REF!</f>
        <v>#REF!</v>
      </c>
      <c r="Y44" s="52" t="e">
        <f>#REF!*#REF!</f>
        <v>#REF!</v>
      </c>
      <c r="Z44" s="52" t="e">
        <f>#REF!*#REF!</f>
        <v>#REF!</v>
      </c>
      <c r="AA44" s="52" t="e">
        <f>#REF!*#REF!</f>
        <v>#REF!</v>
      </c>
      <c r="AB44" s="52" t="e">
        <f>#REF!*#REF!</f>
        <v>#REF!</v>
      </c>
      <c r="AC44" s="52" t="e">
        <f>#REF!*#REF!</f>
        <v>#REF!</v>
      </c>
      <c r="AD44" s="52" t="e">
        <f>#REF!*#REF!</f>
        <v>#REF!</v>
      </c>
      <c r="AE44" s="52" t="e">
        <f>#REF!*#REF!</f>
        <v>#REF!</v>
      </c>
      <c r="AF44" s="52" t="e">
        <f>#REF!*#REF!</f>
        <v>#REF!</v>
      </c>
      <c r="AG44" s="52" t="e">
        <f>#REF!*#REF!</f>
        <v>#REF!</v>
      </c>
      <c r="AH44" s="52" t="e">
        <f>#REF!*#REF!</f>
        <v>#REF!</v>
      </c>
      <c r="AI44" s="52" t="e">
        <f>#REF!*#REF!</f>
        <v>#REF!</v>
      </c>
      <c r="AJ44" s="52" t="e">
        <f>#REF!*#REF!</f>
        <v>#REF!</v>
      </c>
      <c r="AK44" s="52" t="e">
        <f>#REF!*#REF!</f>
        <v>#REF!</v>
      </c>
      <c r="AL44" s="52" t="e">
        <f>#REF!*#REF!</f>
        <v>#REF!</v>
      </c>
      <c r="AM44" s="51" t="e">
        <f t="shared" si="2"/>
        <v>#REF!</v>
      </c>
      <c r="AN44" s="51" t="e">
        <f t="shared" si="21"/>
        <v>#REF!</v>
      </c>
      <c r="AO44" s="51" t="e">
        <f t="shared" si="22"/>
        <v>#REF!</v>
      </c>
      <c r="AP44" s="51" t="e">
        <f t="shared" si="23"/>
        <v>#REF!</v>
      </c>
      <c r="AQ44" s="51" t="e">
        <f t="shared" si="6"/>
        <v>#REF!</v>
      </c>
      <c r="AR44" s="51" t="e">
        <f t="shared" si="24"/>
        <v>#REF!</v>
      </c>
      <c r="AS44" s="51" t="e">
        <f t="shared" si="25"/>
        <v>#REF!</v>
      </c>
      <c r="AT44" s="51" t="e">
        <f t="shared" si="26"/>
        <v>#REF!</v>
      </c>
      <c r="AU44" s="51" t="e">
        <f t="shared" si="10"/>
        <v>#REF!</v>
      </c>
      <c r="AV44" s="51" t="e">
        <f t="shared" si="27"/>
        <v>#REF!</v>
      </c>
      <c r="AW44" s="51" t="e">
        <f t="shared" si="28"/>
        <v>#REF!</v>
      </c>
      <c r="AX44" s="51" t="e">
        <f t="shared" si="29"/>
        <v>#REF!</v>
      </c>
      <c r="AY44" s="51" t="e">
        <f t="shared" si="14"/>
        <v>#REF!</v>
      </c>
      <c r="AZ44" s="51" t="e">
        <f t="shared" si="15"/>
        <v>#REF!</v>
      </c>
      <c r="BA44" s="51" t="e">
        <f t="shared" si="16"/>
        <v>#REF!</v>
      </c>
      <c r="BB44" s="51" t="e">
        <f t="shared" si="17"/>
        <v>#REF!</v>
      </c>
      <c r="BC44" s="51" t="e">
        <f t="shared" si="18"/>
        <v>#REF!</v>
      </c>
      <c r="BD44" s="51" t="e">
        <f t="shared" si="18"/>
        <v>#REF!</v>
      </c>
      <c r="BE44" s="51" t="e">
        <f t="shared" si="19"/>
        <v>#REF!</v>
      </c>
      <c r="BF44" s="51" t="e">
        <f t="shared" si="20"/>
        <v>#REF!</v>
      </c>
      <c r="BG44" s="47"/>
    </row>
    <row r="45" spans="1:59" ht="15" thickBot="1" x14ac:dyDescent="0.35">
      <c r="A45" s="30" t="s">
        <v>96</v>
      </c>
      <c r="B45" s="6"/>
      <c r="C45" s="3"/>
      <c r="D45" s="3"/>
      <c r="E45" s="3"/>
      <c r="F45" s="3"/>
      <c r="G45" s="3"/>
      <c r="H45" s="38"/>
      <c r="I45" s="38"/>
      <c r="J45" s="38"/>
      <c r="K45" s="38"/>
      <c r="M45" s="30" t="s">
        <v>96</v>
      </c>
      <c r="N45" s="52" t="e">
        <f>#REF!*#REF!</f>
        <v>#REF!</v>
      </c>
      <c r="O45" s="52" t="e">
        <f>#REF!*#REF!</f>
        <v>#REF!</v>
      </c>
      <c r="P45" s="52" t="e">
        <f>#REF!*#REF!</f>
        <v>#REF!</v>
      </c>
      <c r="Q45" s="52" t="e">
        <f>#REF!*#REF!</f>
        <v>#REF!</v>
      </c>
      <c r="R45" s="52" t="e">
        <f>#REF!*#REF!</f>
        <v>#REF!</v>
      </c>
      <c r="S45" s="52" t="e">
        <f>#REF!*#REF!</f>
        <v>#REF!</v>
      </c>
      <c r="T45" s="52" t="e">
        <f>#REF!*#REF!</f>
        <v>#REF!</v>
      </c>
      <c r="U45" s="52" t="e">
        <f>#REF!*#REF!</f>
        <v>#REF!</v>
      </c>
      <c r="V45" s="52" t="e">
        <f>#REF!*#REF!</f>
        <v>#REF!</v>
      </c>
      <c r="W45" s="52" t="e">
        <f>#REF!*#REF!</f>
        <v>#REF!</v>
      </c>
      <c r="X45" s="52" t="e">
        <f>#REF!*#REF!</f>
        <v>#REF!</v>
      </c>
      <c r="Y45" s="52" t="e">
        <f>#REF!*#REF!</f>
        <v>#REF!</v>
      </c>
      <c r="Z45" s="52" t="e">
        <f>#REF!*#REF!</f>
        <v>#REF!</v>
      </c>
      <c r="AA45" s="52" t="e">
        <f>#REF!*#REF!</f>
        <v>#REF!</v>
      </c>
      <c r="AB45" s="52" t="e">
        <f>#REF!*#REF!</f>
        <v>#REF!</v>
      </c>
      <c r="AC45" s="52" t="e">
        <f>#REF!*#REF!</f>
        <v>#REF!</v>
      </c>
      <c r="AD45" s="52" t="e">
        <f>#REF!*#REF!</f>
        <v>#REF!</v>
      </c>
      <c r="AE45" s="52" t="e">
        <f>#REF!*#REF!</f>
        <v>#REF!</v>
      </c>
      <c r="AF45" s="52" t="e">
        <f>#REF!*#REF!</f>
        <v>#REF!</v>
      </c>
      <c r="AG45" s="52" t="e">
        <f>#REF!*#REF!</f>
        <v>#REF!</v>
      </c>
      <c r="AH45" s="52" t="e">
        <f>#REF!*#REF!</f>
        <v>#REF!</v>
      </c>
      <c r="AI45" s="52" t="e">
        <f>#REF!*#REF!</f>
        <v>#REF!</v>
      </c>
      <c r="AJ45" s="52" t="e">
        <f>#REF!*#REF!</f>
        <v>#REF!</v>
      </c>
      <c r="AK45" s="52" t="e">
        <f>#REF!*#REF!</f>
        <v>#REF!</v>
      </c>
      <c r="AL45" s="52" t="e">
        <f>#REF!*#REF!</f>
        <v>#REF!</v>
      </c>
      <c r="AM45" s="51" t="e">
        <f t="shared" si="2"/>
        <v>#REF!</v>
      </c>
      <c r="AN45" s="51" t="e">
        <f t="shared" si="21"/>
        <v>#REF!</v>
      </c>
      <c r="AO45" s="51" t="e">
        <f t="shared" si="22"/>
        <v>#REF!</v>
      </c>
      <c r="AP45" s="51" t="e">
        <f t="shared" si="23"/>
        <v>#REF!</v>
      </c>
      <c r="AQ45" s="51" t="e">
        <f t="shared" si="6"/>
        <v>#REF!</v>
      </c>
      <c r="AR45" s="51" t="e">
        <f t="shared" si="24"/>
        <v>#REF!</v>
      </c>
      <c r="AS45" s="51" t="e">
        <f t="shared" si="25"/>
        <v>#REF!</v>
      </c>
      <c r="AT45" s="51" t="e">
        <f t="shared" si="26"/>
        <v>#REF!</v>
      </c>
      <c r="AU45" s="51" t="e">
        <f t="shared" si="10"/>
        <v>#REF!</v>
      </c>
      <c r="AV45" s="51" t="e">
        <f t="shared" si="27"/>
        <v>#REF!</v>
      </c>
      <c r="AW45" s="51" t="e">
        <f t="shared" si="28"/>
        <v>#REF!</v>
      </c>
      <c r="AX45" s="51" t="e">
        <f t="shared" si="29"/>
        <v>#REF!</v>
      </c>
      <c r="AY45" s="51" t="e">
        <f t="shared" si="14"/>
        <v>#REF!</v>
      </c>
      <c r="AZ45" s="51" t="e">
        <f t="shared" si="15"/>
        <v>#REF!</v>
      </c>
      <c r="BA45" s="51" t="e">
        <f t="shared" si="16"/>
        <v>#REF!</v>
      </c>
      <c r="BB45" s="51" t="e">
        <f t="shared" si="17"/>
        <v>#REF!</v>
      </c>
      <c r="BC45" s="51" t="e">
        <f t="shared" si="18"/>
        <v>#REF!</v>
      </c>
      <c r="BD45" s="51" t="e">
        <f t="shared" si="18"/>
        <v>#REF!</v>
      </c>
      <c r="BE45" s="51" t="e">
        <f t="shared" si="19"/>
        <v>#REF!</v>
      </c>
      <c r="BF45" s="51" t="e">
        <f t="shared" si="20"/>
        <v>#REF!</v>
      </c>
    </row>
    <row r="46" spans="1:59" ht="15" thickBot="1" x14ac:dyDescent="0.35">
      <c r="A46" s="30" t="s">
        <v>97</v>
      </c>
      <c r="B46" s="6"/>
      <c r="C46" s="3"/>
      <c r="D46" s="3"/>
      <c r="E46" s="3"/>
      <c r="F46" s="3"/>
      <c r="G46" s="3"/>
      <c r="H46" s="38"/>
      <c r="I46" s="38"/>
      <c r="J46" s="38"/>
      <c r="K46" s="38"/>
      <c r="M46" s="30" t="s">
        <v>97</v>
      </c>
      <c r="N46" s="52" t="e">
        <f>#REF!*#REF!</f>
        <v>#REF!</v>
      </c>
      <c r="O46" s="52" t="e">
        <f>#REF!*#REF!</f>
        <v>#REF!</v>
      </c>
      <c r="P46" s="52" t="e">
        <f>#REF!*#REF!</f>
        <v>#REF!</v>
      </c>
      <c r="Q46" s="52" t="e">
        <f>#REF!*#REF!</f>
        <v>#REF!</v>
      </c>
      <c r="R46" s="52" t="e">
        <f>#REF!*#REF!</f>
        <v>#REF!</v>
      </c>
      <c r="S46" s="52" t="e">
        <f>#REF!*#REF!</f>
        <v>#REF!</v>
      </c>
      <c r="T46" s="52" t="e">
        <f>#REF!*#REF!</f>
        <v>#REF!</v>
      </c>
      <c r="U46" s="52" t="e">
        <f>#REF!*#REF!</f>
        <v>#REF!</v>
      </c>
      <c r="V46" s="52" t="e">
        <f>#REF!*#REF!</f>
        <v>#REF!</v>
      </c>
      <c r="W46" s="52" t="e">
        <f>#REF!*#REF!</f>
        <v>#REF!</v>
      </c>
      <c r="X46" s="52" t="e">
        <f>#REF!*#REF!</f>
        <v>#REF!</v>
      </c>
      <c r="Y46" s="52" t="e">
        <f>#REF!*#REF!</f>
        <v>#REF!</v>
      </c>
      <c r="Z46" s="52" t="e">
        <f>#REF!*#REF!</f>
        <v>#REF!</v>
      </c>
      <c r="AA46" s="52" t="e">
        <f>#REF!*#REF!</f>
        <v>#REF!</v>
      </c>
      <c r="AB46" s="52" t="e">
        <f>#REF!*#REF!</f>
        <v>#REF!</v>
      </c>
      <c r="AC46" s="52" t="e">
        <f>#REF!*#REF!</f>
        <v>#REF!</v>
      </c>
      <c r="AD46" s="52" t="e">
        <f>#REF!*#REF!</f>
        <v>#REF!</v>
      </c>
      <c r="AE46" s="52" t="e">
        <f>#REF!*#REF!</f>
        <v>#REF!</v>
      </c>
      <c r="AF46" s="52" t="e">
        <f>#REF!*#REF!</f>
        <v>#REF!</v>
      </c>
      <c r="AG46" s="52" t="e">
        <f>#REF!*#REF!</f>
        <v>#REF!</v>
      </c>
      <c r="AH46" s="52" t="e">
        <f>#REF!*#REF!</f>
        <v>#REF!</v>
      </c>
      <c r="AI46" s="52" t="e">
        <f>#REF!*#REF!</f>
        <v>#REF!</v>
      </c>
      <c r="AJ46" s="52" t="e">
        <f>#REF!*#REF!</f>
        <v>#REF!</v>
      </c>
      <c r="AK46" s="52" t="e">
        <f>#REF!*#REF!</f>
        <v>#REF!</v>
      </c>
      <c r="AL46" s="52" t="e">
        <f>#REF!*#REF!</f>
        <v>#REF!</v>
      </c>
      <c r="AM46" s="51" t="e">
        <f t="shared" si="2"/>
        <v>#REF!</v>
      </c>
      <c r="AN46" s="51" t="e">
        <f t="shared" si="21"/>
        <v>#REF!</v>
      </c>
      <c r="AO46" s="51" t="e">
        <f t="shared" si="22"/>
        <v>#REF!</v>
      </c>
      <c r="AP46" s="51" t="e">
        <f t="shared" si="23"/>
        <v>#REF!</v>
      </c>
      <c r="AQ46" s="51" t="e">
        <f t="shared" si="6"/>
        <v>#REF!</v>
      </c>
      <c r="AR46" s="51" t="e">
        <f t="shared" si="24"/>
        <v>#REF!</v>
      </c>
      <c r="AS46" s="51" t="e">
        <f t="shared" si="25"/>
        <v>#REF!</v>
      </c>
      <c r="AT46" s="51" t="e">
        <f t="shared" si="26"/>
        <v>#REF!</v>
      </c>
      <c r="AU46" s="51" t="e">
        <f t="shared" si="10"/>
        <v>#REF!</v>
      </c>
      <c r="AV46" s="51" t="e">
        <f t="shared" si="27"/>
        <v>#REF!</v>
      </c>
      <c r="AW46" s="51" t="e">
        <f t="shared" si="28"/>
        <v>#REF!</v>
      </c>
      <c r="AX46" s="51" t="e">
        <f t="shared" si="29"/>
        <v>#REF!</v>
      </c>
      <c r="AY46" s="51" t="e">
        <f t="shared" si="14"/>
        <v>#REF!</v>
      </c>
      <c r="AZ46" s="51" t="e">
        <f t="shared" si="15"/>
        <v>#REF!</v>
      </c>
      <c r="BA46" s="51" t="e">
        <f t="shared" si="16"/>
        <v>#REF!</v>
      </c>
      <c r="BB46" s="51" t="e">
        <f t="shared" si="17"/>
        <v>#REF!</v>
      </c>
      <c r="BC46" s="51" t="e">
        <f t="shared" si="18"/>
        <v>#REF!</v>
      </c>
      <c r="BD46" s="51" t="e">
        <f t="shared" si="18"/>
        <v>#REF!</v>
      </c>
      <c r="BE46" s="51" t="e">
        <f t="shared" si="19"/>
        <v>#REF!</v>
      </c>
      <c r="BF46" s="51" t="e">
        <f t="shared" si="20"/>
        <v>#REF!</v>
      </c>
      <c r="BG46" s="47"/>
    </row>
    <row r="47" spans="1:59" ht="15" thickBot="1" x14ac:dyDescent="0.35">
      <c r="A47" s="30" t="s">
        <v>98</v>
      </c>
      <c r="B47" s="6"/>
      <c r="C47" s="3"/>
      <c r="D47" s="3"/>
      <c r="E47" s="3"/>
      <c r="F47" s="3"/>
      <c r="G47" s="3"/>
      <c r="H47" s="38"/>
      <c r="I47" s="38"/>
      <c r="J47" s="38"/>
      <c r="K47" s="38"/>
      <c r="M47" s="30" t="s">
        <v>98</v>
      </c>
      <c r="N47" s="52" t="e">
        <f>#REF!*#REF!</f>
        <v>#REF!</v>
      </c>
      <c r="O47" s="52" t="e">
        <f>#REF!*#REF!</f>
        <v>#REF!</v>
      </c>
      <c r="P47" s="52" t="e">
        <f>#REF!*#REF!</f>
        <v>#REF!</v>
      </c>
      <c r="Q47" s="52" t="e">
        <f>#REF!*#REF!</f>
        <v>#REF!</v>
      </c>
      <c r="R47" s="52" t="e">
        <f>#REF!*#REF!</f>
        <v>#REF!</v>
      </c>
      <c r="S47" s="52" t="e">
        <f>#REF!*#REF!</f>
        <v>#REF!</v>
      </c>
      <c r="T47" s="52" t="e">
        <f>#REF!*#REF!</f>
        <v>#REF!</v>
      </c>
      <c r="U47" s="52" t="e">
        <f>#REF!*#REF!</f>
        <v>#REF!</v>
      </c>
      <c r="V47" s="52" t="e">
        <f>#REF!*#REF!</f>
        <v>#REF!</v>
      </c>
      <c r="W47" s="52" t="e">
        <f>#REF!*#REF!</f>
        <v>#REF!</v>
      </c>
      <c r="X47" s="52" t="e">
        <f>#REF!*#REF!</f>
        <v>#REF!</v>
      </c>
      <c r="Y47" s="52" t="e">
        <f>#REF!*#REF!</f>
        <v>#REF!</v>
      </c>
      <c r="Z47" s="52" t="e">
        <f>#REF!*#REF!</f>
        <v>#REF!</v>
      </c>
      <c r="AA47" s="52" t="e">
        <f>#REF!*#REF!</f>
        <v>#REF!</v>
      </c>
      <c r="AB47" s="52" t="e">
        <f>#REF!*#REF!</f>
        <v>#REF!</v>
      </c>
      <c r="AC47" s="52" t="e">
        <f>#REF!*#REF!</f>
        <v>#REF!</v>
      </c>
      <c r="AD47" s="52" t="e">
        <f>#REF!*#REF!</f>
        <v>#REF!</v>
      </c>
      <c r="AE47" s="52" t="e">
        <f>#REF!*#REF!</f>
        <v>#REF!</v>
      </c>
      <c r="AF47" s="52" t="e">
        <f>#REF!*#REF!</f>
        <v>#REF!</v>
      </c>
      <c r="AG47" s="52" t="e">
        <f>#REF!*#REF!</f>
        <v>#REF!</v>
      </c>
      <c r="AH47" s="52" t="e">
        <f>#REF!*#REF!</f>
        <v>#REF!</v>
      </c>
      <c r="AI47" s="52" t="e">
        <f>#REF!*#REF!</f>
        <v>#REF!</v>
      </c>
      <c r="AJ47" s="52" t="e">
        <f>#REF!*#REF!</f>
        <v>#REF!</v>
      </c>
      <c r="AK47" s="52" t="e">
        <f>#REF!*#REF!</f>
        <v>#REF!</v>
      </c>
      <c r="AL47" s="52" t="e">
        <f>#REF!*#REF!</f>
        <v>#REF!</v>
      </c>
      <c r="AM47" s="51" t="e">
        <f t="shared" si="2"/>
        <v>#REF!</v>
      </c>
      <c r="AN47" s="51" t="e">
        <f t="shared" si="21"/>
        <v>#REF!</v>
      </c>
      <c r="AO47" s="51" t="e">
        <f t="shared" si="22"/>
        <v>#REF!</v>
      </c>
      <c r="AP47" s="51" t="e">
        <f t="shared" si="23"/>
        <v>#REF!</v>
      </c>
      <c r="AQ47" s="51" t="e">
        <f t="shared" si="6"/>
        <v>#REF!</v>
      </c>
      <c r="AR47" s="51" t="e">
        <f t="shared" si="24"/>
        <v>#REF!</v>
      </c>
      <c r="AS47" s="51" t="e">
        <f t="shared" si="25"/>
        <v>#REF!</v>
      </c>
      <c r="AT47" s="51" t="e">
        <f t="shared" si="26"/>
        <v>#REF!</v>
      </c>
      <c r="AU47" s="51" t="e">
        <f t="shared" si="10"/>
        <v>#REF!</v>
      </c>
      <c r="AV47" s="51" t="e">
        <f t="shared" si="27"/>
        <v>#REF!</v>
      </c>
      <c r="AW47" s="51" t="e">
        <f t="shared" si="28"/>
        <v>#REF!</v>
      </c>
      <c r="AX47" s="51" t="e">
        <f t="shared" si="29"/>
        <v>#REF!</v>
      </c>
      <c r="AY47" s="51" t="e">
        <f t="shared" si="14"/>
        <v>#REF!</v>
      </c>
      <c r="AZ47" s="51" t="e">
        <f t="shared" si="15"/>
        <v>#REF!</v>
      </c>
      <c r="BA47" s="51" t="e">
        <f t="shared" si="16"/>
        <v>#REF!</v>
      </c>
      <c r="BB47" s="51" t="e">
        <f t="shared" si="17"/>
        <v>#REF!</v>
      </c>
      <c r="BC47" s="51" t="e">
        <f t="shared" si="18"/>
        <v>#REF!</v>
      </c>
      <c r="BD47" s="51" t="e">
        <f t="shared" si="18"/>
        <v>#REF!</v>
      </c>
      <c r="BE47" s="51" t="e">
        <f t="shared" si="19"/>
        <v>#REF!</v>
      </c>
      <c r="BF47" s="51" t="e">
        <f t="shared" si="20"/>
        <v>#REF!</v>
      </c>
      <c r="BG47" s="47"/>
    </row>
    <row r="48" spans="1:59" ht="15" thickBot="1" x14ac:dyDescent="0.35">
      <c r="A48" s="30" t="s">
        <v>240</v>
      </c>
      <c r="B48" s="6"/>
      <c r="C48" s="3"/>
      <c r="D48" s="3"/>
      <c r="E48" s="3"/>
      <c r="F48" s="3"/>
      <c r="G48" s="3"/>
      <c r="H48" s="38"/>
      <c r="I48" s="38"/>
      <c r="J48" s="38"/>
      <c r="K48" s="38"/>
      <c r="M48" s="30" t="s">
        <v>240</v>
      </c>
      <c r="N48" s="52" t="e">
        <f>#REF!*#REF!</f>
        <v>#REF!</v>
      </c>
      <c r="O48" s="52" t="e">
        <f>#REF!*#REF!</f>
        <v>#REF!</v>
      </c>
      <c r="P48" s="52" t="e">
        <f>#REF!*#REF!</f>
        <v>#REF!</v>
      </c>
      <c r="Q48" s="52" t="e">
        <f>#REF!*#REF!</f>
        <v>#REF!</v>
      </c>
      <c r="R48" s="52" t="e">
        <f>#REF!*#REF!</f>
        <v>#REF!</v>
      </c>
      <c r="S48" s="52" t="e">
        <f>#REF!*#REF!</f>
        <v>#REF!</v>
      </c>
      <c r="T48" s="52" t="e">
        <f>#REF!*#REF!</f>
        <v>#REF!</v>
      </c>
      <c r="U48" s="52" t="e">
        <f>#REF!*#REF!</f>
        <v>#REF!</v>
      </c>
      <c r="V48" s="52" t="e">
        <f>#REF!*#REF!</f>
        <v>#REF!</v>
      </c>
      <c r="W48" s="52" t="e">
        <f>#REF!*#REF!</f>
        <v>#REF!</v>
      </c>
      <c r="X48" s="52" t="e">
        <f>#REF!*#REF!</f>
        <v>#REF!</v>
      </c>
      <c r="Y48" s="52" t="e">
        <f>#REF!*#REF!</f>
        <v>#REF!</v>
      </c>
      <c r="Z48" s="52" t="e">
        <f>#REF!*#REF!</f>
        <v>#REF!</v>
      </c>
      <c r="AA48" s="52" t="e">
        <f>#REF!*#REF!</f>
        <v>#REF!</v>
      </c>
      <c r="AB48" s="52" t="e">
        <f>#REF!*#REF!</f>
        <v>#REF!</v>
      </c>
      <c r="AC48" s="52" t="e">
        <f>#REF!*#REF!</f>
        <v>#REF!</v>
      </c>
      <c r="AD48" s="52" t="e">
        <f>#REF!*#REF!</f>
        <v>#REF!</v>
      </c>
      <c r="AE48" s="52" t="e">
        <f>#REF!*#REF!</f>
        <v>#REF!</v>
      </c>
      <c r="AF48" s="52" t="e">
        <f>#REF!*#REF!</f>
        <v>#REF!</v>
      </c>
      <c r="AG48" s="52" t="e">
        <f>#REF!*#REF!</f>
        <v>#REF!</v>
      </c>
      <c r="AH48" s="52" t="e">
        <f>#REF!*#REF!</f>
        <v>#REF!</v>
      </c>
      <c r="AI48" s="52" t="e">
        <f>#REF!*#REF!</f>
        <v>#REF!</v>
      </c>
      <c r="AJ48" s="52" t="e">
        <f>#REF!*#REF!</f>
        <v>#REF!</v>
      </c>
      <c r="AK48" s="52" t="e">
        <f>#REF!*#REF!</f>
        <v>#REF!</v>
      </c>
      <c r="AL48" s="52" t="e">
        <f>#REF!*#REF!</f>
        <v>#REF!</v>
      </c>
      <c r="AM48" s="51" t="e">
        <f t="shared" si="2"/>
        <v>#REF!</v>
      </c>
      <c r="AN48" s="51" t="e">
        <f t="shared" si="21"/>
        <v>#REF!</v>
      </c>
      <c r="AO48" s="51" t="e">
        <f t="shared" si="22"/>
        <v>#REF!</v>
      </c>
      <c r="AP48" s="51" t="e">
        <f t="shared" si="23"/>
        <v>#REF!</v>
      </c>
      <c r="AQ48" s="51" t="e">
        <f t="shared" si="6"/>
        <v>#REF!</v>
      </c>
      <c r="AR48" s="51" t="e">
        <f t="shared" si="24"/>
        <v>#REF!</v>
      </c>
      <c r="AS48" s="51" t="e">
        <f t="shared" si="25"/>
        <v>#REF!</v>
      </c>
      <c r="AT48" s="51" t="e">
        <f t="shared" si="26"/>
        <v>#REF!</v>
      </c>
      <c r="AU48" s="51" t="e">
        <f t="shared" si="10"/>
        <v>#REF!</v>
      </c>
      <c r="AV48" s="51" t="e">
        <f t="shared" si="27"/>
        <v>#REF!</v>
      </c>
      <c r="AW48" s="51" t="e">
        <f t="shared" si="28"/>
        <v>#REF!</v>
      </c>
      <c r="AX48" s="51" t="e">
        <f t="shared" si="29"/>
        <v>#REF!</v>
      </c>
      <c r="AY48" s="51" t="e">
        <f t="shared" si="14"/>
        <v>#REF!</v>
      </c>
      <c r="AZ48" s="51" t="e">
        <f t="shared" si="15"/>
        <v>#REF!</v>
      </c>
      <c r="BA48" s="51" t="e">
        <f t="shared" si="16"/>
        <v>#REF!</v>
      </c>
      <c r="BB48" s="51" t="e">
        <f t="shared" si="17"/>
        <v>#REF!</v>
      </c>
      <c r="BC48" s="51" t="e">
        <f t="shared" si="18"/>
        <v>#REF!</v>
      </c>
      <c r="BD48" s="51" t="e">
        <f t="shared" si="18"/>
        <v>#REF!</v>
      </c>
      <c r="BE48" s="51" t="e">
        <f t="shared" si="19"/>
        <v>#REF!</v>
      </c>
      <c r="BF48" s="51" t="e">
        <f t="shared" si="20"/>
        <v>#REF!</v>
      </c>
      <c r="BG48" s="47"/>
    </row>
    <row r="49" spans="1:59" ht="15" thickBot="1" x14ac:dyDescent="0.35">
      <c r="A49" s="30" t="s">
        <v>241</v>
      </c>
      <c r="B49" s="6"/>
      <c r="C49" s="3"/>
      <c r="D49" s="3"/>
      <c r="E49" s="3"/>
      <c r="F49" s="3"/>
      <c r="G49" s="3"/>
      <c r="H49" s="38"/>
      <c r="I49" s="38"/>
      <c r="J49" s="38"/>
      <c r="K49" s="38"/>
      <c r="M49" s="30" t="s">
        <v>241</v>
      </c>
      <c r="N49" s="52" t="e">
        <f>#REF!*#REF!</f>
        <v>#REF!</v>
      </c>
      <c r="O49" s="52" t="e">
        <f>#REF!*#REF!</f>
        <v>#REF!</v>
      </c>
      <c r="P49" s="52" t="e">
        <f>#REF!*#REF!</f>
        <v>#REF!</v>
      </c>
      <c r="Q49" s="52" t="e">
        <f>#REF!*#REF!</f>
        <v>#REF!</v>
      </c>
      <c r="R49" s="52" t="e">
        <f>#REF!*#REF!</f>
        <v>#REF!</v>
      </c>
      <c r="S49" s="52" t="e">
        <f>#REF!*#REF!</f>
        <v>#REF!</v>
      </c>
      <c r="T49" s="52" t="e">
        <f>#REF!*#REF!</f>
        <v>#REF!</v>
      </c>
      <c r="U49" s="52" t="e">
        <f>#REF!*#REF!</f>
        <v>#REF!</v>
      </c>
      <c r="V49" s="52" t="e">
        <f>#REF!*#REF!</f>
        <v>#REF!</v>
      </c>
      <c r="W49" s="52" t="e">
        <f>#REF!*#REF!</f>
        <v>#REF!</v>
      </c>
      <c r="X49" s="52" t="e">
        <f>#REF!*#REF!</f>
        <v>#REF!</v>
      </c>
      <c r="Y49" s="52" t="e">
        <f>#REF!*#REF!</f>
        <v>#REF!</v>
      </c>
      <c r="Z49" s="52" t="e">
        <f>#REF!*#REF!</f>
        <v>#REF!</v>
      </c>
      <c r="AA49" s="52" t="e">
        <f>#REF!*#REF!</f>
        <v>#REF!</v>
      </c>
      <c r="AB49" s="52" t="e">
        <f>#REF!*#REF!</f>
        <v>#REF!</v>
      </c>
      <c r="AC49" s="52" t="e">
        <f>#REF!*#REF!</f>
        <v>#REF!</v>
      </c>
      <c r="AD49" s="52" t="e">
        <f>#REF!*#REF!</f>
        <v>#REF!</v>
      </c>
      <c r="AE49" s="52" t="e">
        <f>#REF!*#REF!</f>
        <v>#REF!</v>
      </c>
      <c r="AF49" s="52" t="e">
        <f>#REF!*#REF!</f>
        <v>#REF!</v>
      </c>
      <c r="AG49" s="52" t="e">
        <f>#REF!*#REF!</f>
        <v>#REF!</v>
      </c>
      <c r="AH49" s="52" t="e">
        <f>#REF!*#REF!</f>
        <v>#REF!</v>
      </c>
      <c r="AI49" s="52" t="e">
        <f>#REF!*#REF!</f>
        <v>#REF!</v>
      </c>
      <c r="AJ49" s="52" t="e">
        <f>#REF!*#REF!</f>
        <v>#REF!</v>
      </c>
      <c r="AK49" s="52" t="e">
        <f>#REF!*#REF!</f>
        <v>#REF!</v>
      </c>
      <c r="AL49" s="52" t="e">
        <f>#REF!*#REF!</f>
        <v>#REF!</v>
      </c>
      <c r="AM49" s="51" t="e">
        <f t="shared" si="2"/>
        <v>#REF!</v>
      </c>
      <c r="AN49" s="51" t="e">
        <f t="shared" si="21"/>
        <v>#REF!</v>
      </c>
      <c r="AO49" s="51" t="e">
        <f t="shared" si="22"/>
        <v>#REF!</v>
      </c>
      <c r="AP49" s="51" t="e">
        <f t="shared" si="23"/>
        <v>#REF!</v>
      </c>
      <c r="AQ49" s="51" t="e">
        <f t="shared" si="6"/>
        <v>#REF!</v>
      </c>
      <c r="AR49" s="51" t="e">
        <f t="shared" si="24"/>
        <v>#REF!</v>
      </c>
      <c r="AS49" s="51" t="e">
        <f t="shared" si="25"/>
        <v>#REF!</v>
      </c>
      <c r="AT49" s="51" t="e">
        <f t="shared" si="26"/>
        <v>#REF!</v>
      </c>
      <c r="AU49" s="51" t="e">
        <f t="shared" si="10"/>
        <v>#REF!</v>
      </c>
      <c r="AV49" s="51" t="e">
        <f t="shared" si="27"/>
        <v>#REF!</v>
      </c>
      <c r="AW49" s="51" t="e">
        <f t="shared" si="28"/>
        <v>#REF!</v>
      </c>
      <c r="AX49" s="51" t="e">
        <f t="shared" si="29"/>
        <v>#REF!</v>
      </c>
      <c r="AY49" s="51" t="e">
        <f t="shared" si="14"/>
        <v>#REF!</v>
      </c>
      <c r="AZ49" s="51" t="e">
        <f t="shared" si="15"/>
        <v>#REF!</v>
      </c>
      <c r="BA49" s="51" t="e">
        <f t="shared" si="16"/>
        <v>#REF!</v>
      </c>
      <c r="BB49" s="51" t="e">
        <f t="shared" si="17"/>
        <v>#REF!</v>
      </c>
      <c r="BC49" s="51" t="e">
        <f t="shared" si="18"/>
        <v>#REF!</v>
      </c>
      <c r="BD49" s="51" t="e">
        <f t="shared" si="18"/>
        <v>#REF!</v>
      </c>
      <c r="BE49" s="51" t="e">
        <f t="shared" si="19"/>
        <v>#REF!</v>
      </c>
      <c r="BF49" s="51" t="e">
        <f t="shared" si="20"/>
        <v>#REF!</v>
      </c>
      <c r="BG49" s="47"/>
    </row>
    <row r="50" spans="1:59" ht="15" thickBot="1" x14ac:dyDescent="0.35">
      <c r="A50" s="30" t="s">
        <v>101</v>
      </c>
      <c r="B50" s="6"/>
      <c r="C50" s="3"/>
      <c r="D50" s="3"/>
      <c r="E50" s="3"/>
      <c r="F50" s="3"/>
      <c r="G50" s="3"/>
      <c r="H50" s="38"/>
      <c r="I50" s="38"/>
      <c r="J50" s="38"/>
      <c r="K50" s="38"/>
      <c r="M50" s="30" t="s">
        <v>101</v>
      </c>
      <c r="N50" s="52" t="e">
        <f>#REF!*#REF!</f>
        <v>#REF!</v>
      </c>
      <c r="O50" s="52" t="e">
        <f>#REF!*#REF!</f>
        <v>#REF!</v>
      </c>
      <c r="P50" s="52" t="e">
        <f>#REF!*#REF!</f>
        <v>#REF!</v>
      </c>
      <c r="Q50" s="52" t="e">
        <f>#REF!*#REF!</f>
        <v>#REF!</v>
      </c>
      <c r="R50" s="52" t="e">
        <f>#REF!*#REF!</f>
        <v>#REF!</v>
      </c>
      <c r="S50" s="52" t="e">
        <f>#REF!*#REF!</f>
        <v>#REF!</v>
      </c>
      <c r="T50" s="52" t="e">
        <f>#REF!*#REF!</f>
        <v>#REF!</v>
      </c>
      <c r="U50" s="52" t="e">
        <f>#REF!*#REF!</f>
        <v>#REF!</v>
      </c>
      <c r="V50" s="52" t="e">
        <f>#REF!*#REF!</f>
        <v>#REF!</v>
      </c>
      <c r="W50" s="52" t="e">
        <f>#REF!*#REF!</f>
        <v>#REF!</v>
      </c>
      <c r="X50" s="52" t="e">
        <f>#REF!*#REF!</f>
        <v>#REF!</v>
      </c>
      <c r="Y50" s="52" t="e">
        <f>#REF!*#REF!</f>
        <v>#REF!</v>
      </c>
      <c r="Z50" s="52" t="e">
        <f>#REF!*#REF!</f>
        <v>#REF!</v>
      </c>
      <c r="AA50" s="52" t="e">
        <f>#REF!*#REF!</f>
        <v>#REF!</v>
      </c>
      <c r="AB50" s="52" t="e">
        <f>#REF!*#REF!</f>
        <v>#REF!</v>
      </c>
      <c r="AC50" s="52" t="e">
        <f>#REF!*#REF!</f>
        <v>#REF!</v>
      </c>
      <c r="AD50" s="52" t="e">
        <f>#REF!*#REF!</f>
        <v>#REF!</v>
      </c>
      <c r="AE50" s="52" t="e">
        <f>#REF!*#REF!</f>
        <v>#REF!</v>
      </c>
      <c r="AF50" s="52" t="e">
        <f>#REF!*#REF!</f>
        <v>#REF!</v>
      </c>
      <c r="AG50" s="52" t="e">
        <f>#REF!*#REF!</f>
        <v>#REF!</v>
      </c>
      <c r="AH50" s="52" t="e">
        <f>#REF!*#REF!</f>
        <v>#REF!</v>
      </c>
      <c r="AI50" s="52" t="e">
        <f>#REF!*#REF!</f>
        <v>#REF!</v>
      </c>
      <c r="AJ50" s="52" t="e">
        <f>#REF!*#REF!</f>
        <v>#REF!</v>
      </c>
      <c r="AK50" s="52" t="e">
        <f>#REF!*#REF!</f>
        <v>#REF!</v>
      </c>
      <c r="AL50" s="52" t="e">
        <f>#REF!*#REF!</f>
        <v>#REF!</v>
      </c>
      <c r="AM50" s="51" t="e">
        <f t="shared" si="2"/>
        <v>#REF!</v>
      </c>
      <c r="AN50" s="51" t="e">
        <f t="shared" si="21"/>
        <v>#REF!</v>
      </c>
      <c r="AO50" s="51" t="e">
        <f t="shared" si="22"/>
        <v>#REF!</v>
      </c>
      <c r="AP50" s="51" t="e">
        <f t="shared" si="23"/>
        <v>#REF!</v>
      </c>
      <c r="AQ50" s="51" t="e">
        <f t="shared" si="6"/>
        <v>#REF!</v>
      </c>
      <c r="AR50" s="51" t="e">
        <f t="shared" si="24"/>
        <v>#REF!</v>
      </c>
      <c r="AS50" s="51" t="e">
        <f t="shared" si="25"/>
        <v>#REF!</v>
      </c>
      <c r="AT50" s="51" t="e">
        <f t="shared" si="26"/>
        <v>#REF!</v>
      </c>
      <c r="AU50" s="51" t="e">
        <f t="shared" si="10"/>
        <v>#REF!</v>
      </c>
      <c r="AV50" s="51" t="e">
        <f t="shared" si="27"/>
        <v>#REF!</v>
      </c>
      <c r="AW50" s="51" t="e">
        <f t="shared" si="28"/>
        <v>#REF!</v>
      </c>
      <c r="AX50" s="51" t="e">
        <f t="shared" si="29"/>
        <v>#REF!</v>
      </c>
      <c r="AY50" s="51" t="e">
        <f t="shared" si="14"/>
        <v>#REF!</v>
      </c>
      <c r="AZ50" s="51" t="e">
        <f t="shared" si="15"/>
        <v>#REF!</v>
      </c>
      <c r="BA50" s="51" t="e">
        <f t="shared" si="16"/>
        <v>#REF!</v>
      </c>
      <c r="BB50" s="51" t="e">
        <f t="shared" si="17"/>
        <v>#REF!</v>
      </c>
      <c r="BC50" s="51" t="e">
        <f t="shared" si="18"/>
        <v>#REF!</v>
      </c>
      <c r="BD50" s="51" t="e">
        <f t="shared" si="18"/>
        <v>#REF!</v>
      </c>
      <c r="BE50" s="51" t="e">
        <f t="shared" si="19"/>
        <v>#REF!</v>
      </c>
      <c r="BF50" s="51" t="e">
        <f t="shared" si="20"/>
        <v>#REF!</v>
      </c>
      <c r="BG50" s="47"/>
    </row>
    <row r="51" spans="1:59" ht="15" thickBot="1" x14ac:dyDescent="0.35">
      <c r="A51" s="30" t="s">
        <v>102</v>
      </c>
      <c r="B51" s="6"/>
      <c r="C51" s="3"/>
      <c r="D51" s="3"/>
      <c r="E51" s="3"/>
      <c r="F51" s="3"/>
      <c r="G51" s="3"/>
      <c r="H51" s="38"/>
      <c r="I51" s="38"/>
      <c r="J51" s="38"/>
      <c r="K51" s="38"/>
      <c r="M51" s="30" t="s">
        <v>102</v>
      </c>
      <c r="N51" s="52" t="e">
        <f>#REF!*#REF!</f>
        <v>#REF!</v>
      </c>
      <c r="O51" s="52" t="e">
        <f>#REF!*#REF!</f>
        <v>#REF!</v>
      </c>
      <c r="P51" s="52" t="e">
        <f>#REF!*#REF!</f>
        <v>#REF!</v>
      </c>
      <c r="Q51" s="52" t="e">
        <f>#REF!*#REF!</f>
        <v>#REF!</v>
      </c>
      <c r="R51" s="52" t="e">
        <f>#REF!*#REF!</f>
        <v>#REF!</v>
      </c>
      <c r="S51" s="52" t="e">
        <f>#REF!*#REF!</f>
        <v>#REF!</v>
      </c>
      <c r="T51" s="52" t="e">
        <f>#REF!*#REF!</f>
        <v>#REF!</v>
      </c>
      <c r="U51" s="52" t="e">
        <f>#REF!*#REF!</f>
        <v>#REF!</v>
      </c>
      <c r="V51" s="52" t="e">
        <f>#REF!*#REF!</f>
        <v>#REF!</v>
      </c>
      <c r="W51" s="52" t="e">
        <f>#REF!*#REF!</f>
        <v>#REF!</v>
      </c>
      <c r="X51" s="52" t="e">
        <f>#REF!*#REF!</f>
        <v>#REF!</v>
      </c>
      <c r="Y51" s="52" t="e">
        <f>#REF!*#REF!</f>
        <v>#REF!</v>
      </c>
      <c r="Z51" s="52" t="e">
        <f>#REF!*#REF!</f>
        <v>#REF!</v>
      </c>
      <c r="AA51" s="52" t="e">
        <f>#REF!*#REF!</f>
        <v>#REF!</v>
      </c>
      <c r="AB51" s="52" t="e">
        <f>#REF!*#REF!</f>
        <v>#REF!</v>
      </c>
      <c r="AC51" s="52" t="e">
        <f>#REF!*#REF!</f>
        <v>#REF!</v>
      </c>
      <c r="AD51" s="52" t="e">
        <f>#REF!*#REF!</f>
        <v>#REF!</v>
      </c>
      <c r="AE51" s="52" t="e">
        <f>#REF!*#REF!</f>
        <v>#REF!</v>
      </c>
      <c r="AF51" s="52" t="e">
        <f>#REF!*#REF!</f>
        <v>#REF!</v>
      </c>
      <c r="AG51" s="52" t="e">
        <f>#REF!*#REF!</f>
        <v>#REF!</v>
      </c>
      <c r="AH51" s="52" t="e">
        <f>#REF!*#REF!</f>
        <v>#REF!</v>
      </c>
      <c r="AI51" s="52" t="e">
        <f>#REF!*#REF!</f>
        <v>#REF!</v>
      </c>
      <c r="AJ51" s="52" t="e">
        <f>#REF!*#REF!</f>
        <v>#REF!</v>
      </c>
      <c r="AK51" s="52" t="e">
        <f>#REF!*#REF!</f>
        <v>#REF!</v>
      </c>
      <c r="AL51" s="52" t="e">
        <f>#REF!*#REF!</f>
        <v>#REF!</v>
      </c>
      <c r="AM51" s="51" t="e">
        <f t="shared" si="2"/>
        <v>#REF!</v>
      </c>
      <c r="AN51" s="51" t="e">
        <f t="shared" si="21"/>
        <v>#REF!</v>
      </c>
      <c r="AO51" s="51" t="e">
        <f t="shared" si="22"/>
        <v>#REF!</v>
      </c>
      <c r="AP51" s="51" t="e">
        <f t="shared" si="23"/>
        <v>#REF!</v>
      </c>
      <c r="AQ51" s="51" t="e">
        <f t="shared" si="6"/>
        <v>#REF!</v>
      </c>
      <c r="AR51" s="51" t="e">
        <f t="shared" si="24"/>
        <v>#REF!</v>
      </c>
      <c r="AS51" s="51" t="e">
        <f t="shared" si="25"/>
        <v>#REF!</v>
      </c>
      <c r="AT51" s="51" t="e">
        <f t="shared" si="26"/>
        <v>#REF!</v>
      </c>
      <c r="AU51" s="51" t="e">
        <f t="shared" si="10"/>
        <v>#REF!</v>
      </c>
      <c r="AV51" s="51" t="e">
        <f t="shared" si="27"/>
        <v>#REF!</v>
      </c>
      <c r="AW51" s="51" t="e">
        <f t="shared" si="28"/>
        <v>#REF!</v>
      </c>
      <c r="AX51" s="51" t="e">
        <f t="shared" si="29"/>
        <v>#REF!</v>
      </c>
      <c r="AY51" s="51" t="e">
        <f t="shared" si="14"/>
        <v>#REF!</v>
      </c>
      <c r="AZ51" s="51" t="e">
        <f t="shared" si="15"/>
        <v>#REF!</v>
      </c>
      <c r="BA51" s="51" t="e">
        <f t="shared" si="16"/>
        <v>#REF!</v>
      </c>
      <c r="BB51" s="51" t="e">
        <f t="shared" si="17"/>
        <v>#REF!</v>
      </c>
      <c r="BC51" s="51" t="e">
        <f t="shared" si="18"/>
        <v>#REF!</v>
      </c>
      <c r="BD51" s="51" t="e">
        <f t="shared" si="18"/>
        <v>#REF!</v>
      </c>
      <c r="BE51" s="51" t="e">
        <f t="shared" si="19"/>
        <v>#REF!</v>
      </c>
      <c r="BF51" s="51" t="e">
        <f t="shared" si="20"/>
        <v>#REF!</v>
      </c>
    </row>
    <row r="52" spans="1:59" ht="15" thickBot="1" x14ac:dyDescent="0.35">
      <c r="A52" s="30" t="s">
        <v>242</v>
      </c>
      <c r="B52" s="6"/>
      <c r="C52" s="3"/>
      <c r="D52" s="3"/>
      <c r="E52" s="3"/>
      <c r="F52" s="3"/>
      <c r="G52" s="3"/>
      <c r="H52" s="38"/>
      <c r="I52" s="38"/>
      <c r="J52" s="38"/>
      <c r="K52" s="38"/>
      <c r="M52" s="30" t="s">
        <v>242</v>
      </c>
      <c r="N52" s="52" t="e">
        <f>#REF!*#REF!</f>
        <v>#REF!</v>
      </c>
      <c r="O52" s="52" t="e">
        <f>#REF!*#REF!</f>
        <v>#REF!</v>
      </c>
      <c r="P52" s="52" t="e">
        <f>#REF!*#REF!</f>
        <v>#REF!</v>
      </c>
      <c r="Q52" s="52" t="e">
        <f>#REF!*#REF!</f>
        <v>#REF!</v>
      </c>
      <c r="R52" s="52" t="e">
        <f>#REF!*#REF!</f>
        <v>#REF!</v>
      </c>
      <c r="S52" s="52" t="e">
        <f>#REF!*#REF!</f>
        <v>#REF!</v>
      </c>
      <c r="T52" s="52" t="e">
        <f>#REF!*#REF!</f>
        <v>#REF!</v>
      </c>
      <c r="U52" s="52" t="e">
        <f>#REF!*#REF!</f>
        <v>#REF!</v>
      </c>
      <c r="V52" s="52" t="e">
        <f>#REF!*#REF!</f>
        <v>#REF!</v>
      </c>
      <c r="W52" s="52" t="e">
        <f>#REF!*#REF!</f>
        <v>#REF!</v>
      </c>
      <c r="X52" s="52" t="e">
        <f>#REF!*#REF!</f>
        <v>#REF!</v>
      </c>
      <c r="Y52" s="52" t="e">
        <f>#REF!*#REF!</f>
        <v>#REF!</v>
      </c>
      <c r="Z52" s="52" t="e">
        <f>#REF!*#REF!</f>
        <v>#REF!</v>
      </c>
      <c r="AA52" s="52" t="e">
        <f>#REF!*#REF!</f>
        <v>#REF!</v>
      </c>
      <c r="AB52" s="52" t="e">
        <f>#REF!*#REF!</f>
        <v>#REF!</v>
      </c>
      <c r="AC52" s="52" t="e">
        <f>#REF!*#REF!</f>
        <v>#REF!</v>
      </c>
      <c r="AD52" s="52" t="e">
        <f>#REF!*#REF!</f>
        <v>#REF!</v>
      </c>
      <c r="AE52" s="52" t="e">
        <f>#REF!*#REF!</f>
        <v>#REF!</v>
      </c>
      <c r="AF52" s="52" t="e">
        <f>#REF!*#REF!</f>
        <v>#REF!</v>
      </c>
      <c r="AG52" s="52" t="e">
        <f>#REF!*#REF!</f>
        <v>#REF!</v>
      </c>
      <c r="AH52" s="52" t="e">
        <f>#REF!*#REF!</f>
        <v>#REF!</v>
      </c>
      <c r="AI52" s="52" t="e">
        <f>#REF!*#REF!</f>
        <v>#REF!</v>
      </c>
      <c r="AJ52" s="52" t="e">
        <f>#REF!*#REF!</f>
        <v>#REF!</v>
      </c>
      <c r="AK52" s="52" t="e">
        <f>#REF!*#REF!</f>
        <v>#REF!</v>
      </c>
      <c r="AL52" s="52" t="e">
        <f>#REF!*#REF!</f>
        <v>#REF!</v>
      </c>
      <c r="AM52" s="51" t="e">
        <f t="shared" si="2"/>
        <v>#REF!</v>
      </c>
      <c r="AN52" s="51" t="e">
        <f t="shared" si="21"/>
        <v>#REF!</v>
      </c>
      <c r="AO52" s="51" t="e">
        <f t="shared" si="22"/>
        <v>#REF!</v>
      </c>
      <c r="AP52" s="51" t="e">
        <f t="shared" si="23"/>
        <v>#REF!</v>
      </c>
      <c r="AQ52" s="51" t="e">
        <f t="shared" si="6"/>
        <v>#REF!</v>
      </c>
      <c r="AR52" s="51" t="e">
        <f t="shared" si="24"/>
        <v>#REF!</v>
      </c>
      <c r="AS52" s="51" t="e">
        <f t="shared" si="25"/>
        <v>#REF!</v>
      </c>
      <c r="AT52" s="51" t="e">
        <f t="shared" si="26"/>
        <v>#REF!</v>
      </c>
      <c r="AU52" s="51" t="e">
        <f t="shared" si="10"/>
        <v>#REF!</v>
      </c>
      <c r="AV52" s="51" t="e">
        <f t="shared" si="27"/>
        <v>#REF!</v>
      </c>
      <c r="AW52" s="51" t="e">
        <f t="shared" si="28"/>
        <v>#REF!</v>
      </c>
      <c r="AX52" s="51" t="e">
        <f t="shared" si="29"/>
        <v>#REF!</v>
      </c>
      <c r="AY52" s="51" t="e">
        <f t="shared" si="14"/>
        <v>#REF!</v>
      </c>
      <c r="AZ52" s="51" t="e">
        <f t="shared" si="15"/>
        <v>#REF!</v>
      </c>
      <c r="BA52" s="51" t="e">
        <f t="shared" si="16"/>
        <v>#REF!</v>
      </c>
      <c r="BB52" s="51" t="e">
        <f t="shared" si="17"/>
        <v>#REF!</v>
      </c>
      <c r="BC52" s="51" t="e">
        <f t="shared" si="18"/>
        <v>#REF!</v>
      </c>
      <c r="BD52" s="51" t="e">
        <f t="shared" si="18"/>
        <v>#REF!</v>
      </c>
      <c r="BE52" s="51" t="e">
        <f t="shared" si="19"/>
        <v>#REF!</v>
      </c>
      <c r="BF52" s="51" t="e">
        <f t="shared" si="20"/>
        <v>#REF!</v>
      </c>
    </row>
    <row r="53" spans="1:59" ht="15" thickBot="1" x14ac:dyDescent="0.35">
      <c r="A53" s="30" t="s">
        <v>243</v>
      </c>
      <c r="B53" s="6"/>
      <c r="C53" s="3"/>
      <c r="D53" s="3"/>
      <c r="E53" s="3"/>
      <c r="F53" s="3"/>
      <c r="G53" s="3"/>
      <c r="H53" s="38"/>
      <c r="I53" s="38"/>
      <c r="J53" s="38"/>
      <c r="K53" s="38"/>
      <c r="M53" s="30" t="s">
        <v>243</v>
      </c>
      <c r="N53" s="52" t="e">
        <f>#REF!*#REF!</f>
        <v>#REF!</v>
      </c>
      <c r="O53" s="52" t="e">
        <f>#REF!*#REF!</f>
        <v>#REF!</v>
      </c>
      <c r="P53" s="52" t="e">
        <f>#REF!*#REF!</f>
        <v>#REF!</v>
      </c>
      <c r="Q53" s="52" t="e">
        <f>#REF!*#REF!</f>
        <v>#REF!</v>
      </c>
      <c r="R53" s="52" t="e">
        <f>#REF!*#REF!</f>
        <v>#REF!</v>
      </c>
      <c r="S53" s="52" t="e">
        <f>#REF!*#REF!</f>
        <v>#REF!</v>
      </c>
      <c r="T53" s="52" t="e">
        <f>#REF!*#REF!</f>
        <v>#REF!</v>
      </c>
      <c r="U53" s="52" t="e">
        <f>#REF!*#REF!</f>
        <v>#REF!</v>
      </c>
      <c r="V53" s="52" t="e">
        <f>#REF!*#REF!</f>
        <v>#REF!</v>
      </c>
      <c r="W53" s="52" t="e">
        <f>#REF!*#REF!</f>
        <v>#REF!</v>
      </c>
      <c r="X53" s="52" t="e">
        <f>#REF!*#REF!</f>
        <v>#REF!</v>
      </c>
      <c r="Y53" s="52" t="e">
        <f>#REF!*#REF!</f>
        <v>#REF!</v>
      </c>
      <c r="Z53" s="52" t="e">
        <f>#REF!*#REF!</f>
        <v>#REF!</v>
      </c>
      <c r="AA53" s="52" t="e">
        <f>#REF!*#REF!</f>
        <v>#REF!</v>
      </c>
      <c r="AB53" s="52" t="e">
        <f>#REF!*#REF!</f>
        <v>#REF!</v>
      </c>
      <c r="AC53" s="52" t="e">
        <f>#REF!*#REF!</f>
        <v>#REF!</v>
      </c>
      <c r="AD53" s="52" t="e">
        <f>#REF!*#REF!</f>
        <v>#REF!</v>
      </c>
      <c r="AE53" s="52" t="e">
        <f>#REF!*#REF!</f>
        <v>#REF!</v>
      </c>
      <c r="AF53" s="52" t="e">
        <f>#REF!*#REF!</f>
        <v>#REF!</v>
      </c>
      <c r="AG53" s="52" t="e">
        <f>#REF!*#REF!</f>
        <v>#REF!</v>
      </c>
      <c r="AH53" s="52" t="e">
        <f>#REF!*#REF!</f>
        <v>#REF!</v>
      </c>
      <c r="AI53" s="52" t="e">
        <f>#REF!*#REF!</f>
        <v>#REF!</v>
      </c>
      <c r="AJ53" s="52" t="e">
        <f>#REF!*#REF!</f>
        <v>#REF!</v>
      </c>
      <c r="AK53" s="52" t="e">
        <f>#REF!*#REF!</f>
        <v>#REF!</v>
      </c>
      <c r="AL53" s="52" t="e">
        <f>#REF!*#REF!</f>
        <v>#REF!</v>
      </c>
      <c r="AM53" s="51" t="e">
        <f t="shared" si="2"/>
        <v>#REF!</v>
      </c>
      <c r="AN53" s="51" t="e">
        <f t="shared" si="21"/>
        <v>#REF!</v>
      </c>
      <c r="AO53" s="51" t="e">
        <f t="shared" si="22"/>
        <v>#REF!</v>
      </c>
      <c r="AP53" s="51" t="e">
        <f t="shared" si="23"/>
        <v>#REF!</v>
      </c>
      <c r="AQ53" s="51" t="e">
        <f t="shared" si="6"/>
        <v>#REF!</v>
      </c>
      <c r="AR53" s="51" t="e">
        <f t="shared" si="24"/>
        <v>#REF!</v>
      </c>
      <c r="AS53" s="51" t="e">
        <f t="shared" si="25"/>
        <v>#REF!</v>
      </c>
      <c r="AT53" s="51" t="e">
        <f t="shared" si="26"/>
        <v>#REF!</v>
      </c>
      <c r="AU53" s="51" t="e">
        <f t="shared" si="10"/>
        <v>#REF!</v>
      </c>
      <c r="AV53" s="51" t="e">
        <f t="shared" si="27"/>
        <v>#REF!</v>
      </c>
      <c r="AW53" s="51" t="e">
        <f t="shared" si="28"/>
        <v>#REF!</v>
      </c>
      <c r="AX53" s="51" t="e">
        <f t="shared" si="29"/>
        <v>#REF!</v>
      </c>
      <c r="AY53" s="51" t="e">
        <f t="shared" si="14"/>
        <v>#REF!</v>
      </c>
      <c r="AZ53" s="51" t="e">
        <f t="shared" si="15"/>
        <v>#REF!</v>
      </c>
      <c r="BA53" s="51" t="e">
        <f t="shared" si="16"/>
        <v>#REF!</v>
      </c>
      <c r="BB53" s="51" t="e">
        <f t="shared" si="17"/>
        <v>#REF!</v>
      </c>
      <c r="BC53" s="51" t="e">
        <f t="shared" si="18"/>
        <v>#REF!</v>
      </c>
      <c r="BD53" s="51" t="e">
        <f t="shared" si="18"/>
        <v>#REF!</v>
      </c>
      <c r="BE53" s="51" t="e">
        <f t="shared" si="19"/>
        <v>#REF!</v>
      </c>
      <c r="BF53" s="51" t="e">
        <f t="shared" si="20"/>
        <v>#REF!</v>
      </c>
    </row>
    <row r="54" spans="1:59" ht="15" thickBot="1" x14ac:dyDescent="0.35">
      <c r="A54" s="30" t="s">
        <v>105</v>
      </c>
      <c r="B54" s="6"/>
      <c r="C54" s="3"/>
      <c r="D54" s="3"/>
      <c r="E54" s="3"/>
      <c r="F54" s="3"/>
      <c r="G54" s="3"/>
      <c r="H54" s="38"/>
      <c r="I54" s="38"/>
      <c r="J54" s="38"/>
      <c r="K54" s="38"/>
      <c r="M54" s="30" t="s">
        <v>105</v>
      </c>
      <c r="N54" s="52" t="e">
        <f>#REF!*#REF!</f>
        <v>#REF!</v>
      </c>
      <c r="O54" s="52" t="e">
        <f>#REF!*#REF!</f>
        <v>#REF!</v>
      </c>
      <c r="P54" s="52" t="e">
        <f>#REF!*#REF!</f>
        <v>#REF!</v>
      </c>
      <c r="Q54" s="52" t="e">
        <f>#REF!*#REF!</f>
        <v>#REF!</v>
      </c>
      <c r="R54" s="52" t="e">
        <f>#REF!*#REF!</f>
        <v>#REF!</v>
      </c>
      <c r="S54" s="52" t="e">
        <f>#REF!*#REF!</f>
        <v>#REF!</v>
      </c>
      <c r="T54" s="52" t="e">
        <f>#REF!*#REF!</f>
        <v>#REF!</v>
      </c>
      <c r="U54" s="52" t="e">
        <f>#REF!*#REF!</f>
        <v>#REF!</v>
      </c>
      <c r="V54" s="52" t="e">
        <f>#REF!*#REF!</f>
        <v>#REF!</v>
      </c>
      <c r="W54" s="52" t="e">
        <f>#REF!*#REF!</f>
        <v>#REF!</v>
      </c>
      <c r="X54" s="52" t="e">
        <f>#REF!*#REF!</f>
        <v>#REF!</v>
      </c>
      <c r="Y54" s="52" t="e">
        <f>#REF!*#REF!</f>
        <v>#REF!</v>
      </c>
      <c r="Z54" s="52" t="e">
        <f>#REF!*#REF!</f>
        <v>#REF!</v>
      </c>
      <c r="AA54" s="52" t="e">
        <f>#REF!*#REF!</f>
        <v>#REF!</v>
      </c>
      <c r="AB54" s="52" t="e">
        <f>#REF!*#REF!</f>
        <v>#REF!</v>
      </c>
      <c r="AC54" s="52" t="e">
        <f>#REF!*#REF!</f>
        <v>#REF!</v>
      </c>
      <c r="AD54" s="52" t="e">
        <f>#REF!*#REF!</f>
        <v>#REF!</v>
      </c>
      <c r="AE54" s="52" t="e">
        <f>#REF!*#REF!</f>
        <v>#REF!</v>
      </c>
      <c r="AF54" s="52" t="e">
        <f>#REF!*#REF!</f>
        <v>#REF!</v>
      </c>
      <c r="AG54" s="52" t="e">
        <f>#REF!*#REF!</f>
        <v>#REF!</v>
      </c>
      <c r="AH54" s="52" t="e">
        <f>#REF!*#REF!</f>
        <v>#REF!</v>
      </c>
      <c r="AI54" s="52" t="e">
        <f>#REF!*#REF!</f>
        <v>#REF!</v>
      </c>
      <c r="AJ54" s="52" t="e">
        <f>#REF!*#REF!</f>
        <v>#REF!</v>
      </c>
      <c r="AK54" s="52" t="e">
        <f>#REF!*#REF!</f>
        <v>#REF!</v>
      </c>
      <c r="AL54" s="52" t="e">
        <f>#REF!*#REF!</f>
        <v>#REF!</v>
      </c>
      <c r="AM54" s="51" t="e">
        <f t="shared" si="2"/>
        <v>#REF!</v>
      </c>
      <c r="AN54" s="51" t="e">
        <f t="shared" si="21"/>
        <v>#REF!</v>
      </c>
      <c r="AO54" s="51" t="e">
        <f t="shared" si="22"/>
        <v>#REF!</v>
      </c>
      <c r="AP54" s="51" t="e">
        <f t="shared" si="23"/>
        <v>#REF!</v>
      </c>
      <c r="AQ54" s="51" t="e">
        <f t="shared" si="6"/>
        <v>#REF!</v>
      </c>
      <c r="AR54" s="51" t="e">
        <f t="shared" si="24"/>
        <v>#REF!</v>
      </c>
      <c r="AS54" s="51" t="e">
        <f t="shared" si="25"/>
        <v>#REF!</v>
      </c>
      <c r="AT54" s="51" t="e">
        <f t="shared" si="26"/>
        <v>#REF!</v>
      </c>
      <c r="AU54" s="51" t="e">
        <f t="shared" si="10"/>
        <v>#REF!</v>
      </c>
      <c r="AV54" s="51" t="e">
        <f t="shared" si="27"/>
        <v>#REF!</v>
      </c>
      <c r="AW54" s="51" t="e">
        <f t="shared" si="28"/>
        <v>#REF!</v>
      </c>
      <c r="AX54" s="51" t="e">
        <f t="shared" si="29"/>
        <v>#REF!</v>
      </c>
      <c r="AY54" s="51" t="e">
        <f t="shared" si="14"/>
        <v>#REF!</v>
      </c>
      <c r="AZ54" s="51" t="e">
        <f t="shared" si="15"/>
        <v>#REF!</v>
      </c>
      <c r="BA54" s="51" t="e">
        <f t="shared" si="16"/>
        <v>#REF!</v>
      </c>
      <c r="BB54" s="51" t="e">
        <f t="shared" si="17"/>
        <v>#REF!</v>
      </c>
      <c r="BC54" s="51" t="e">
        <f t="shared" si="18"/>
        <v>#REF!</v>
      </c>
      <c r="BD54" s="51" t="e">
        <f t="shared" si="18"/>
        <v>#REF!</v>
      </c>
      <c r="BE54" s="51" t="e">
        <f t="shared" si="19"/>
        <v>#REF!</v>
      </c>
      <c r="BF54" s="51" t="e">
        <f t="shared" si="20"/>
        <v>#REF!</v>
      </c>
    </row>
    <row r="55" spans="1:59" ht="15" thickBot="1" x14ac:dyDescent="0.35">
      <c r="A55" s="30" t="s">
        <v>106</v>
      </c>
      <c r="B55" s="6"/>
      <c r="C55" s="3"/>
      <c r="D55" s="3"/>
      <c r="E55" s="3"/>
      <c r="F55" s="3"/>
      <c r="G55" s="3"/>
      <c r="H55" s="38"/>
      <c r="I55" s="38"/>
      <c r="J55" s="38"/>
      <c r="K55" s="38"/>
      <c r="M55" s="30" t="s">
        <v>106</v>
      </c>
      <c r="N55" s="52" t="e">
        <f>#REF!*#REF!</f>
        <v>#REF!</v>
      </c>
      <c r="O55" s="52" t="e">
        <f>#REF!*#REF!</f>
        <v>#REF!</v>
      </c>
      <c r="P55" s="52" t="e">
        <f>#REF!*#REF!</f>
        <v>#REF!</v>
      </c>
      <c r="Q55" s="52" t="e">
        <f>#REF!*#REF!</f>
        <v>#REF!</v>
      </c>
      <c r="R55" s="52" t="e">
        <f>#REF!*#REF!</f>
        <v>#REF!</v>
      </c>
      <c r="S55" s="52" t="e">
        <f>#REF!*#REF!</f>
        <v>#REF!</v>
      </c>
      <c r="T55" s="52" t="e">
        <f>#REF!*#REF!</f>
        <v>#REF!</v>
      </c>
      <c r="U55" s="52" t="e">
        <f>#REF!*#REF!</f>
        <v>#REF!</v>
      </c>
      <c r="V55" s="52" t="e">
        <f>#REF!*#REF!</f>
        <v>#REF!</v>
      </c>
      <c r="W55" s="52" t="e">
        <f>#REF!*#REF!</f>
        <v>#REF!</v>
      </c>
      <c r="X55" s="52" t="e">
        <f>#REF!*#REF!</f>
        <v>#REF!</v>
      </c>
      <c r="Y55" s="52" t="e">
        <f>#REF!*#REF!</f>
        <v>#REF!</v>
      </c>
      <c r="Z55" s="52" t="e">
        <f>#REF!*#REF!</f>
        <v>#REF!</v>
      </c>
      <c r="AA55" s="52" t="e">
        <f>#REF!*#REF!</f>
        <v>#REF!</v>
      </c>
      <c r="AB55" s="52" t="e">
        <f>#REF!*#REF!</f>
        <v>#REF!</v>
      </c>
      <c r="AC55" s="52" t="e">
        <f>#REF!*#REF!</f>
        <v>#REF!</v>
      </c>
      <c r="AD55" s="52" t="e">
        <f>#REF!*#REF!</f>
        <v>#REF!</v>
      </c>
      <c r="AE55" s="52" t="e">
        <f>#REF!*#REF!</f>
        <v>#REF!</v>
      </c>
      <c r="AF55" s="52" t="e">
        <f>#REF!*#REF!</f>
        <v>#REF!</v>
      </c>
      <c r="AG55" s="52" t="e">
        <f>#REF!*#REF!</f>
        <v>#REF!</v>
      </c>
      <c r="AH55" s="52" t="e">
        <f>#REF!*#REF!</f>
        <v>#REF!</v>
      </c>
      <c r="AI55" s="52" t="e">
        <f>#REF!*#REF!</f>
        <v>#REF!</v>
      </c>
      <c r="AJ55" s="52" t="e">
        <f>#REF!*#REF!</f>
        <v>#REF!</v>
      </c>
      <c r="AK55" s="52" t="e">
        <f>#REF!*#REF!</f>
        <v>#REF!</v>
      </c>
      <c r="AL55" s="52" t="e">
        <f>#REF!*#REF!</f>
        <v>#REF!</v>
      </c>
      <c r="AM55" s="51" t="e">
        <f t="shared" si="2"/>
        <v>#REF!</v>
      </c>
      <c r="AN55" s="51" t="e">
        <f t="shared" si="21"/>
        <v>#REF!</v>
      </c>
      <c r="AO55" s="51" t="e">
        <f t="shared" si="22"/>
        <v>#REF!</v>
      </c>
      <c r="AP55" s="51" t="e">
        <f t="shared" si="23"/>
        <v>#REF!</v>
      </c>
      <c r="AQ55" s="51" t="e">
        <f t="shared" si="6"/>
        <v>#REF!</v>
      </c>
      <c r="AR55" s="51" t="e">
        <f t="shared" si="24"/>
        <v>#REF!</v>
      </c>
      <c r="AS55" s="51" t="e">
        <f t="shared" si="25"/>
        <v>#REF!</v>
      </c>
      <c r="AT55" s="51" t="e">
        <f t="shared" si="26"/>
        <v>#REF!</v>
      </c>
      <c r="AU55" s="51" t="e">
        <f t="shared" si="10"/>
        <v>#REF!</v>
      </c>
      <c r="AV55" s="51" t="e">
        <f t="shared" si="27"/>
        <v>#REF!</v>
      </c>
      <c r="AW55" s="51" t="e">
        <f t="shared" si="28"/>
        <v>#REF!</v>
      </c>
      <c r="AX55" s="51" t="e">
        <f t="shared" si="29"/>
        <v>#REF!</v>
      </c>
      <c r="AY55" s="51" t="e">
        <f t="shared" si="14"/>
        <v>#REF!</v>
      </c>
      <c r="AZ55" s="51" t="e">
        <f t="shared" si="15"/>
        <v>#REF!</v>
      </c>
      <c r="BA55" s="51" t="e">
        <f t="shared" si="16"/>
        <v>#REF!</v>
      </c>
      <c r="BB55" s="51" t="e">
        <f t="shared" si="17"/>
        <v>#REF!</v>
      </c>
      <c r="BC55" s="51" t="e">
        <f t="shared" si="18"/>
        <v>#REF!</v>
      </c>
      <c r="BD55" s="51" t="e">
        <f t="shared" si="18"/>
        <v>#REF!</v>
      </c>
      <c r="BE55" s="51" t="e">
        <f t="shared" si="19"/>
        <v>#REF!</v>
      </c>
      <c r="BF55" s="51" t="e">
        <f t="shared" si="20"/>
        <v>#REF!</v>
      </c>
    </row>
    <row r="56" spans="1:59" ht="28.2" thickBot="1" x14ac:dyDescent="0.35">
      <c r="A56" s="30" t="s">
        <v>244</v>
      </c>
      <c r="B56" s="6"/>
      <c r="C56" s="3"/>
      <c r="D56" s="3"/>
      <c r="E56" s="3"/>
      <c r="F56" s="3"/>
      <c r="G56" s="3"/>
      <c r="H56" s="38"/>
      <c r="I56" s="38"/>
      <c r="J56" s="38"/>
      <c r="K56" s="38"/>
      <c r="M56" s="46" t="s">
        <v>244</v>
      </c>
      <c r="N56" s="52" t="e">
        <f>#REF!*#REF!</f>
        <v>#REF!</v>
      </c>
      <c r="O56" s="52" t="e">
        <f>#REF!*#REF!</f>
        <v>#REF!</v>
      </c>
      <c r="P56" s="52" t="e">
        <f>#REF!*#REF!</f>
        <v>#REF!</v>
      </c>
      <c r="Q56" s="52" t="e">
        <f>#REF!*#REF!</f>
        <v>#REF!</v>
      </c>
      <c r="R56" s="52" t="e">
        <f>#REF!*#REF!</f>
        <v>#REF!</v>
      </c>
      <c r="S56" s="52" t="e">
        <f>#REF!*#REF!</f>
        <v>#REF!</v>
      </c>
      <c r="T56" s="52" t="e">
        <f>#REF!*#REF!</f>
        <v>#REF!</v>
      </c>
      <c r="U56" s="52" t="e">
        <f>#REF!*#REF!</f>
        <v>#REF!</v>
      </c>
      <c r="V56" s="52" t="e">
        <f>#REF!*#REF!</f>
        <v>#REF!</v>
      </c>
      <c r="W56" s="52" t="e">
        <f>#REF!*#REF!</f>
        <v>#REF!</v>
      </c>
      <c r="X56" s="52" t="e">
        <f>#REF!*#REF!</f>
        <v>#REF!</v>
      </c>
      <c r="Y56" s="52" t="e">
        <f>#REF!*#REF!</f>
        <v>#REF!</v>
      </c>
      <c r="Z56" s="52" t="e">
        <f>#REF!*#REF!</f>
        <v>#REF!</v>
      </c>
      <c r="AA56" s="52" t="e">
        <f>#REF!*#REF!</f>
        <v>#REF!</v>
      </c>
      <c r="AB56" s="52" t="e">
        <f>#REF!*#REF!</f>
        <v>#REF!</v>
      </c>
      <c r="AC56" s="52" t="e">
        <f>#REF!*#REF!</f>
        <v>#REF!</v>
      </c>
      <c r="AD56" s="52" t="e">
        <f>#REF!*#REF!</f>
        <v>#REF!</v>
      </c>
      <c r="AE56" s="52" t="e">
        <f>#REF!*#REF!</f>
        <v>#REF!</v>
      </c>
      <c r="AF56" s="52" t="e">
        <f>#REF!*#REF!</f>
        <v>#REF!</v>
      </c>
      <c r="AG56" s="52" t="e">
        <f>#REF!*#REF!</f>
        <v>#REF!</v>
      </c>
      <c r="AH56" s="52" t="e">
        <f>#REF!*#REF!</f>
        <v>#REF!</v>
      </c>
      <c r="AI56" s="52" t="e">
        <f>#REF!*#REF!</f>
        <v>#REF!</v>
      </c>
      <c r="AJ56" s="52" t="e">
        <f>#REF!*#REF!</f>
        <v>#REF!</v>
      </c>
      <c r="AK56" s="52" t="e">
        <f>#REF!*#REF!</f>
        <v>#REF!</v>
      </c>
      <c r="AL56" s="52" t="e">
        <f>#REF!*#REF!</f>
        <v>#REF!</v>
      </c>
      <c r="AM56" s="51" t="e">
        <f t="shared" si="2"/>
        <v>#REF!</v>
      </c>
      <c r="AN56" s="51" t="e">
        <f t="shared" si="21"/>
        <v>#REF!</v>
      </c>
      <c r="AO56" s="51" t="e">
        <f t="shared" si="22"/>
        <v>#REF!</v>
      </c>
      <c r="AP56" s="51" t="e">
        <f t="shared" si="23"/>
        <v>#REF!</v>
      </c>
      <c r="AQ56" s="51" t="e">
        <f t="shared" si="6"/>
        <v>#REF!</v>
      </c>
      <c r="AR56" s="51" t="e">
        <f t="shared" si="24"/>
        <v>#REF!</v>
      </c>
      <c r="AS56" s="51" t="e">
        <f t="shared" si="25"/>
        <v>#REF!</v>
      </c>
      <c r="AT56" s="51" t="e">
        <f t="shared" si="26"/>
        <v>#REF!</v>
      </c>
      <c r="AU56" s="51" t="e">
        <f t="shared" si="10"/>
        <v>#REF!</v>
      </c>
      <c r="AV56" s="51" t="e">
        <f t="shared" si="27"/>
        <v>#REF!</v>
      </c>
      <c r="AW56" s="51" t="e">
        <f t="shared" si="28"/>
        <v>#REF!</v>
      </c>
      <c r="AX56" s="51" t="e">
        <f t="shared" si="29"/>
        <v>#REF!</v>
      </c>
      <c r="AY56" s="51" t="e">
        <f t="shared" si="14"/>
        <v>#REF!</v>
      </c>
      <c r="AZ56" s="51" t="e">
        <f t="shared" si="15"/>
        <v>#REF!</v>
      </c>
      <c r="BA56" s="51" t="e">
        <f t="shared" si="16"/>
        <v>#REF!</v>
      </c>
      <c r="BB56" s="51" t="e">
        <f t="shared" si="17"/>
        <v>#REF!</v>
      </c>
      <c r="BC56" s="51" t="e">
        <f t="shared" si="18"/>
        <v>#REF!</v>
      </c>
      <c r="BD56" s="51" t="e">
        <f t="shared" si="18"/>
        <v>#REF!</v>
      </c>
      <c r="BE56" s="51" t="e">
        <f t="shared" si="19"/>
        <v>#REF!</v>
      </c>
      <c r="BF56" s="51" t="e">
        <f t="shared" si="20"/>
        <v>#REF!</v>
      </c>
    </row>
    <row r="57" spans="1:59" x14ac:dyDescent="0.3">
      <c r="A57" s="45"/>
      <c r="B57" s="44"/>
    </row>
    <row r="58" spans="1:59" x14ac:dyDescent="0.3">
      <c r="A58" s="45"/>
      <c r="B58" s="44"/>
    </row>
    <row r="68" spans="3:3" ht="18" x14ac:dyDescent="0.3">
      <c r="C68" s="57" t="s">
        <v>245</v>
      </c>
    </row>
  </sheetData>
  <mergeCells count="22">
    <mergeCell ref="AU2:AX2"/>
    <mergeCell ref="AU3:AX3"/>
    <mergeCell ref="AY2:BB2"/>
    <mergeCell ref="AY3:BB3"/>
    <mergeCell ref="BC2:BF2"/>
    <mergeCell ref="BC3:BF3"/>
    <mergeCell ref="AQ2:AT2"/>
    <mergeCell ref="AQ3:AT3"/>
    <mergeCell ref="B3:F3"/>
    <mergeCell ref="O3:R3"/>
    <mergeCell ref="AC2:AG2"/>
    <mergeCell ref="AC3:AG3"/>
    <mergeCell ref="AH2:AL2"/>
    <mergeCell ref="AH3:AL3"/>
    <mergeCell ref="AM2:AP2"/>
    <mergeCell ref="AM3:AP3"/>
    <mergeCell ref="G3:K3"/>
    <mergeCell ref="N2:R2"/>
    <mergeCell ref="S2:W2"/>
    <mergeCell ref="S3:W3"/>
    <mergeCell ref="X2:AB2"/>
    <mergeCell ref="X3:AB3"/>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FD0B0-A57D-41D7-8241-598BA93FCE53}">
  <dimension ref="A1:A16"/>
  <sheetViews>
    <sheetView workbookViewId="0">
      <selection activeCell="C13" sqref="C13"/>
    </sheetView>
  </sheetViews>
  <sheetFormatPr defaultColWidth="8.88671875" defaultRowHeight="14.4" x14ac:dyDescent="0.3"/>
  <cols>
    <col min="1" max="1" width="118.33203125" customWidth="1"/>
  </cols>
  <sheetData>
    <row r="1" spans="1:1" ht="18" x14ac:dyDescent="0.35">
      <c r="A1" s="70" t="s">
        <v>11</v>
      </c>
    </row>
    <row r="2" spans="1:1" x14ac:dyDescent="0.3">
      <c r="A2" s="71"/>
    </row>
    <row r="3" spans="1:1" ht="15.6" x14ac:dyDescent="0.3">
      <c r="A3" s="75" t="s">
        <v>12</v>
      </c>
    </row>
    <row r="4" spans="1:1" x14ac:dyDescent="0.3">
      <c r="A4" s="77" t="s">
        <v>269</v>
      </c>
    </row>
    <row r="5" spans="1:1" x14ac:dyDescent="0.3">
      <c r="A5" s="76" t="s">
        <v>270</v>
      </c>
    </row>
    <row r="6" spans="1:1" x14ac:dyDescent="0.3">
      <c r="A6" s="76" t="s">
        <v>271</v>
      </c>
    </row>
    <row r="7" spans="1:1" x14ac:dyDescent="0.3">
      <c r="A7" s="76" t="s">
        <v>272</v>
      </c>
    </row>
    <row r="8" spans="1:1" x14ac:dyDescent="0.3">
      <c r="A8" s="76" t="s">
        <v>13</v>
      </c>
    </row>
    <row r="9" spans="1:1" x14ac:dyDescent="0.3">
      <c r="A9" s="76" t="s">
        <v>14</v>
      </c>
    </row>
    <row r="10" spans="1:1" x14ac:dyDescent="0.3">
      <c r="A10" s="76" t="s">
        <v>273</v>
      </c>
    </row>
    <row r="11" spans="1:1" x14ac:dyDescent="0.3">
      <c r="A11" s="76" t="s">
        <v>15</v>
      </c>
    </row>
    <row r="12" spans="1:1" x14ac:dyDescent="0.3">
      <c r="A12" s="76" t="s">
        <v>16</v>
      </c>
    </row>
    <row r="13" spans="1:1" x14ac:dyDescent="0.3">
      <c r="A13" s="76" t="s">
        <v>17</v>
      </c>
    </row>
    <row r="14" spans="1:1" x14ac:dyDescent="0.3">
      <c r="A14" s="76" t="s">
        <v>18</v>
      </c>
    </row>
    <row r="15" spans="1:1" x14ac:dyDescent="0.3">
      <c r="A15" s="76" t="s">
        <v>19</v>
      </c>
    </row>
    <row r="16" spans="1:1" x14ac:dyDescent="0.3">
      <c r="A16" s="76" t="s">
        <v>260</v>
      </c>
    </row>
  </sheetData>
  <hyperlinks>
    <hyperlink ref="A4" location="'T1'!A1" display="1.  Estimated National Enrollment by Institutional Sector: 2019 to 2023" xr:uid="{0BDB4448-CEE6-4A31-A282-FFBD74D12868}"/>
    <hyperlink ref="A5" location="'T2'!A1" display="2. Estimated National Enrollment by Institutional Sector and Program Level: 2019 to 2023" xr:uid="{94C20C94-4B2C-4CAA-A14F-38FFA55647A4}"/>
    <hyperlink ref="A6" location="'T3'!A1" display="3. Estimated National Enrollment by Institutional Sector and Enrollment Intensity: 2019 to 2023" xr:uid="{AA6848B5-846A-4F43-9561-88EFB3480D5F}"/>
    <hyperlink ref="A7" location="'T4'!A1" display="4. Estimated National Enrollment by Institutional Sector and Age Group: 2019 to 2023 (Title IV, Degree-Granting Institutions)" xr:uid="{84022F3B-D429-4915-BCAB-3102E995EF71}"/>
    <hyperlink ref="A8" location="'T5'!A1" display="5. The Average Age of Students by Program Level, Institutional Sector, and Enrollment Intensity: 2019 to 2023" xr:uid="{6F649790-58DD-46AB-A770-2FBDF1F1B40B}"/>
    <hyperlink ref="A9" location="'T6'!A1" display="6. The Median and Average Ages of Students by Program Level, Institutional Sector, and Gender: 2019 to 2023" xr:uid="{7026AB5C-C78E-4C75-9DBE-00CACE1D0024}"/>
    <hyperlink ref="A10" location="'T7'!A1" display="7. Estimated National Enrollment by Institutional Sector and Gender: 2019 to 2023 (Title IV, Degree-Granting Institutions)" xr:uid="{D288B625-FBFC-44D2-BA97-B728826DE6E5}"/>
    <hyperlink ref="A11" location="T8a!A1" display="8a. Estimated Enrollment by State of Institution: 2019 to 2023" xr:uid="{4C5C7F75-BF16-4870-9445-EDDEC9A90A3A}"/>
    <hyperlink ref="A12" location="T8b!A1" display="8b. Estimated Enrollment by State of Institution and Sector: 2019 to 2023" xr:uid="{25F6B3E1-E498-4CED-BBA4-27F4B520F873}"/>
    <hyperlink ref="A13" location="'T9'!A1" display="9. Estimated Undergraduate Enrollment by Major at Four-Year Institutions: 2019 to 2023" xr:uid="{BDC91E22-F0E7-4A97-8AE4-C14AA36BFDA1}"/>
    <hyperlink ref="A14" location="'T10'!A1" display="10. Estimated Undergraduate Enrollment by Major at Two-Year Institutions: 2019 to 2023" xr:uid="{4A826F2C-F9BD-4B19-99EA-86F1EF56129C}"/>
    <hyperlink ref="A15" location="'T11'!A1" display="11. Estimated Undergraduate Enrollment by Major at PABs" xr:uid="{580C6607-7DC3-4B42-9C64-056BB52C0F4A}"/>
    <hyperlink ref="A16" location="'T12 Special Analysis'!A1" display="12. Special Analysis: Spring Freshman Enrollment Estimates by Institutional Sector and Gender: 2020 to 2023 (unweighted)" xr:uid="{6D4D28AF-9FA6-4BC6-90F4-9A3A01B339B4}"/>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7F6F1-AA98-480D-B5D1-6157557B1A7D}">
  <sheetPr>
    <tabColor theme="0"/>
  </sheetPr>
  <dimension ref="A1:X55"/>
  <sheetViews>
    <sheetView zoomScale="80" zoomScaleNormal="80" workbookViewId="0">
      <selection activeCell="V3" sqref="V3"/>
    </sheetView>
  </sheetViews>
  <sheetFormatPr defaultColWidth="8.88671875" defaultRowHeight="14.4" x14ac:dyDescent="0.3"/>
  <cols>
    <col min="1" max="1" width="21.44140625" customWidth="1"/>
    <col min="2" max="2" width="11" customWidth="1"/>
    <col min="3" max="5" width="11.44140625" customWidth="1"/>
    <col min="6" max="6" width="11" customWidth="1"/>
    <col min="7" max="9" width="11.44140625" customWidth="1"/>
    <col min="10" max="10" width="11" customWidth="1"/>
    <col min="11" max="13" width="11.44140625" customWidth="1"/>
    <col min="14" max="14" width="11" customWidth="1"/>
    <col min="15" max="17" width="11.44140625" customWidth="1"/>
    <col min="18" max="18" width="11" customWidth="1"/>
    <col min="19" max="21" width="11.44140625" customWidth="1"/>
  </cols>
  <sheetData>
    <row r="1" spans="1:24" ht="15" thickBot="1" x14ac:dyDescent="0.35">
      <c r="A1" s="181" t="s">
        <v>246</v>
      </c>
      <c r="B1" s="181"/>
      <c r="C1" s="181"/>
      <c r="D1" s="181"/>
      <c r="E1" s="181"/>
      <c r="F1" s="29"/>
      <c r="G1" s="29"/>
      <c r="H1" s="29"/>
      <c r="I1" s="29"/>
      <c r="J1" s="29"/>
      <c r="K1" s="29"/>
      <c r="L1" s="29"/>
      <c r="M1" s="29"/>
      <c r="N1" s="29"/>
      <c r="O1" s="29"/>
      <c r="P1" s="29"/>
      <c r="Q1" s="29"/>
      <c r="R1" s="29"/>
      <c r="S1" s="29"/>
      <c r="T1" s="29"/>
      <c r="U1" s="29"/>
    </row>
    <row r="2" spans="1:24" ht="15" thickBot="1" x14ac:dyDescent="0.35">
      <c r="B2" s="188" t="s">
        <v>232</v>
      </c>
      <c r="C2" s="188"/>
      <c r="D2" s="188"/>
      <c r="E2" s="189"/>
      <c r="F2" s="188" t="s">
        <v>233</v>
      </c>
      <c r="G2" s="188"/>
      <c r="H2" s="188"/>
      <c r="I2" s="189"/>
      <c r="J2" s="188" t="s">
        <v>234</v>
      </c>
      <c r="K2" s="188"/>
      <c r="L2" s="188"/>
      <c r="M2" s="189"/>
      <c r="N2" s="188" t="s">
        <v>9</v>
      </c>
      <c r="O2" s="188"/>
      <c r="P2" s="188"/>
      <c r="Q2" s="189"/>
      <c r="R2" s="188" t="s">
        <v>110</v>
      </c>
      <c r="S2" s="188"/>
      <c r="T2" s="188"/>
      <c r="U2" s="189"/>
    </row>
    <row r="3" spans="1:24" ht="15" thickBot="1" x14ac:dyDescent="0.35">
      <c r="A3" s="58" t="s">
        <v>247</v>
      </c>
      <c r="B3" s="59" t="s">
        <v>1</v>
      </c>
      <c r="C3" s="59" t="s">
        <v>2</v>
      </c>
      <c r="D3" s="59" t="s">
        <v>3</v>
      </c>
      <c r="E3" s="60" t="s">
        <v>4</v>
      </c>
      <c r="F3" s="59" t="s">
        <v>1</v>
      </c>
      <c r="G3" s="59" t="s">
        <v>2</v>
      </c>
      <c r="H3" s="59" t="s">
        <v>3</v>
      </c>
      <c r="I3" s="60" t="s">
        <v>4</v>
      </c>
      <c r="J3" s="59" t="s">
        <v>1</v>
      </c>
      <c r="K3" s="59" t="s">
        <v>2</v>
      </c>
      <c r="L3" s="59" t="s">
        <v>3</v>
      </c>
      <c r="M3" s="60" t="s">
        <v>4</v>
      </c>
      <c r="N3" s="59" t="s">
        <v>1</v>
      </c>
      <c r="O3" s="59" t="s">
        <v>2</v>
      </c>
      <c r="P3" s="59" t="s">
        <v>3</v>
      </c>
      <c r="Q3" s="60" t="s">
        <v>4</v>
      </c>
      <c r="R3" s="59" t="s">
        <v>1</v>
      </c>
      <c r="S3" s="59" t="s">
        <v>2</v>
      </c>
      <c r="T3" s="59" t="s">
        <v>3</v>
      </c>
      <c r="U3" s="60" t="s">
        <v>4</v>
      </c>
    </row>
    <row r="4" spans="1:24" ht="15" thickTop="1" x14ac:dyDescent="0.3">
      <c r="A4" t="s">
        <v>56</v>
      </c>
      <c r="D4" s="64"/>
      <c r="E4" s="63"/>
      <c r="H4" s="64"/>
      <c r="I4" s="63"/>
      <c r="L4" s="64"/>
      <c r="M4" s="63"/>
      <c r="P4" s="64"/>
      <c r="Q4" s="63"/>
      <c r="T4" s="64"/>
      <c r="U4" s="63"/>
    </row>
    <row r="5" spans="1:24" x14ac:dyDescent="0.3">
      <c r="A5" t="s">
        <v>57</v>
      </c>
      <c r="E5" s="63"/>
      <c r="I5" s="63"/>
      <c r="M5" s="63"/>
      <c r="Q5" s="63"/>
      <c r="U5" s="63"/>
      <c r="W5" s="43"/>
      <c r="X5" s="31"/>
    </row>
    <row r="6" spans="1:24" x14ac:dyDescent="0.3">
      <c r="A6" t="s">
        <v>58</v>
      </c>
      <c r="E6" s="63"/>
      <c r="I6" s="63"/>
      <c r="M6" s="63"/>
      <c r="Q6" s="63"/>
      <c r="U6" s="63"/>
      <c r="V6" t="s">
        <v>248</v>
      </c>
    </row>
    <row r="7" spans="1:24" x14ac:dyDescent="0.3">
      <c r="A7" t="s">
        <v>59</v>
      </c>
      <c r="E7" s="63"/>
      <c r="I7" s="63"/>
      <c r="M7" s="63"/>
      <c r="Q7" s="63"/>
      <c r="U7" s="63"/>
    </row>
    <row r="8" spans="1:24" x14ac:dyDescent="0.3">
      <c r="A8" t="s">
        <v>60</v>
      </c>
      <c r="E8" s="63"/>
      <c r="I8" s="63"/>
      <c r="M8" s="63"/>
      <c r="Q8" s="63"/>
      <c r="U8" s="63"/>
    </row>
    <row r="9" spans="1:24" x14ac:dyDescent="0.3">
      <c r="A9" t="s">
        <v>61</v>
      </c>
      <c r="E9" s="63"/>
      <c r="I9" s="63"/>
      <c r="M9" s="63"/>
      <c r="Q9" s="63"/>
      <c r="U9" s="63"/>
      <c r="V9" t="s">
        <v>249</v>
      </c>
    </row>
    <row r="10" spans="1:24" x14ac:dyDescent="0.3">
      <c r="A10" t="s">
        <v>62</v>
      </c>
      <c r="E10" s="63"/>
      <c r="I10" s="63"/>
      <c r="M10" s="63"/>
      <c r="Q10" s="63"/>
      <c r="U10" s="63"/>
    </row>
    <row r="11" spans="1:24" x14ac:dyDescent="0.3">
      <c r="A11" t="s">
        <v>63</v>
      </c>
      <c r="E11" s="63"/>
      <c r="I11" s="63"/>
      <c r="M11" s="63"/>
      <c r="Q11" s="63"/>
      <c r="U11" s="63"/>
    </row>
    <row r="12" spans="1:24" x14ac:dyDescent="0.3">
      <c r="A12" t="s">
        <v>64</v>
      </c>
      <c r="E12" s="63"/>
      <c r="I12" s="63"/>
      <c r="M12" s="63"/>
      <c r="Q12" s="63"/>
      <c r="U12" s="63"/>
    </row>
    <row r="13" spans="1:24" x14ac:dyDescent="0.3">
      <c r="A13" t="s">
        <v>65</v>
      </c>
      <c r="E13" s="63"/>
      <c r="I13" s="63"/>
      <c r="M13" s="63"/>
      <c r="Q13" s="63"/>
      <c r="U13" s="63"/>
    </row>
    <row r="14" spans="1:24" x14ac:dyDescent="0.3">
      <c r="A14" t="s">
        <v>66</v>
      </c>
      <c r="E14" s="63"/>
      <c r="I14" s="63"/>
      <c r="M14" s="63"/>
      <c r="Q14" s="63"/>
      <c r="U14" s="63"/>
    </row>
    <row r="15" spans="1:24" x14ac:dyDescent="0.3">
      <c r="A15" t="s">
        <v>67</v>
      </c>
      <c r="E15" s="63"/>
      <c r="I15" s="63"/>
      <c r="M15" s="63"/>
      <c r="Q15" s="63"/>
      <c r="U15" s="63"/>
    </row>
    <row r="16" spans="1:24" x14ac:dyDescent="0.3">
      <c r="A16" t="s">
        <v>68</v>
      </c>
      <c r="E16" s="63"/>
      <c r="I16" s="63"/>
      <c r="M16" s="63"/>
      <c r="Q16" s="63"/>
      <c r="U16" s="63"/>
    </row>
    <row r="17" spans="1:22" x14ac:dyDescent="0.3">
      <c r="A17" t="s">
        <v>69</v>
      </c>
      <c r="E17" s="63"/>
      <c r="I17" s="63"/>
      <c r="M17" s="63"/>
      <c r="Q17" s="63"/>
      <c r="U17" s="63"/>
    </row>
    <row r="18" spans="1:22" x14ac:dyDescent="0.3">
      <c r="A18" t="s">
        <v>70</v>
      </c>
      <c r="E18" s="63"/>
      <c r="I18" s="63"/>
      <c r="M18" s="63"/>
      <c r="Q18" s="63"/>
      <c r="U18" s="63"/>
    </row>
    <row r="19" spans="1:22" x14ac:dyDescent="0.3">
      <c r="A19" t="s">
        <v>71</v>
      </c>
      <c r="E19" s="63"/>
      <c r="I19" s="63"/>
      <c r="M19" s="63"/>
      <c r="Q19" s="63"/>
      <c r="U19" s="63"/>
    </row>
    <row r="20" spans="1:22" x14ac:dyDescent="0.3">
      <c r="A20" t="s">
        <v>236</v>
      </c>
      <c r="E20" s="63"/>
      <c r="I20" s="63"/>
      <c r="M20" s="63"/>
      <c r="Q20" s="63"/>
      <c r="U20" s="63"/>
    </row>
    <row r="21" spans="1:22" x14ac:dyDescent="0.3">
      <c r="A21" t="s">
        <v>73</v>
      </c>
      <c r="E21" s="63"/>
      <c r="I21" s="63"/>
      <c r="M21" s="63"/>
      <c r="Q21" s="63"/>
      <c r="U21" s="63"/>
    </row>
    <row r="22" spans="1:22" x14ac:dyDescent="0.3">
      <c r="A22" t="s">
        <v>237</v>
      </c>
      <c r="E22" s="63"/>
      <c r="I22" s="63"/>
      <c r="M22" s="63"/>
      <c r="Q22" s="63"/>
      <c r="U22" s="63"/>
    </row>
    <row r="23" spans="1:22" x14ac:dyDescent="0.3">
      <c r="A23" t="s">
        <v>75</v>
      </c>
      <c r="E23" s="63"/>
      <c r="I23" s="63"/>
      <c r="M23" s="63"/>
      <c r="Q23" s="63"/>
      <c r="U23" s="63"/>
    </row>
    <row r="24" spans="1:22" x14ac:dyDescent="0.3">
      <c r="A24" t="s">
        <v>76</v>
      </c>
      <c r="E24" s="63"/>
      <c r="I24" s="63"/>
      <c r="M24" s="63"/>
      <c r="Q24" s="63"/>
      <c r="U24" s="63"/>
    </row>
    <row r="25" spans="1:22" x14ac:dyDescent="0.3">
      <c r="A25" t="s">
        <v>77</v>
      </c>
      <c r="E25" s="63"/>
      <c r="I25" s="63"/>
      <c r="M25" s="63"/>
      <c r="Q25" s="63"/>
      <c r="U25" s="63"/>
    </row>
    <row r="26" spans="1:22" x14ac:dyDescent="0.3">
      <c r="A26" t="s">
        <v>78</v>
      </c>
      <c r="E26" s="63"/>
      <c r="I26" s="63"/>
      <c r="M26" s="63"/>
      <c r="Q26" s="63"/>
      <c r="U26" s="63"/>
    </row>
    <row r="27" spans="1:22" x14ac:dyDescent="0.3">
      <c r="A27" t="s">
        <v>79</v>
      </c>
      <c r="E27" s="63"/>
      <c r="I27" s="63"/>
      <c r="M27" s="63"/>
      <c r="Q27" s="63"/>
      <c r="U27" s="63"/>
    </row>
    <row r="28" spans="1:22" x14ac:dyDescent="0.3">
      <c r="A28" t="s">
        <v>238</v>
      </c>
      <c r="E28" s="63"/>
      <c r="I28" s="63"/>
      <c r="M28" s="63"/>
      <c r="Q28" s="63"/>
      <c r="U28" s="63"/>
    </row>
    <row r="29" spans="1:22" x14ac:dyDescent="0.3">
      <c r="A29" t="s">
        <v>81</v>
      </c>
      <c r="E29" s="63"/>
      <c r="I29" s="63"/>
      <c r="M29" s="63"/>
      <c r="Q29" s="63"/>
      <c r="U29" s="63"/>
    </row>
    <row r="30" spans="1:22" x14ac:dyDescent="0.3">
      <c r="A30" t="s">
        <v>82</v>
      </c>
      <c r="E30" s="63"/>
      <c r="I30" s="63"/>
      <c r="M30" s="63"/>
      <c r="Q30" s="63"/>
      <c r="U30" s="63"/>
    </row>
    <row r="31" spans="1:22" x14ac:dyDescent="0.3">
      <c r="A31" t="s">
        <v>83</v>
      </c>
      <c r="E31" s="63"/>
      <c r="I31" s="63"/>
      <c r="M31" s="63"/>
      <c r="Q31" s="63"/>
      <c r="U31" s="63"/>
      <c r="V31" t="s">
        <v>250</v>
      </c>
    </row>
    <row r="32" spans="1:22" x14ac:dyDescent="0.3">
      <c r="A32" t="s">
        <v>84</v>
      </c>
      <c r="E32" s="63"/>
      <c r="I32" s="63"/>
      <c r="M32" s="63"/>
      <c r="Q32" s="63"/>
      <c r="U32" s="63"/>
      <c r="V32" s="43" t="s">
        <v>251</v>
      </c>
    </row>
    <row r="33" spans="1:22" x14ac:dyDescent="0.3">
      <c r="A33" t="s">
        <v>85</v>
      </c>
      <c r="E33" s="63"/>
      <c r="I33" s="63"/>
      <c r="M33" s="63"/>
      <c r="Q33" s="63"/>
      <c r="U33" s="63"/>
    </row>
    <row r="34" spans="1:22" x14ac:dyDescent="0.3">
      <c r="A34" t="s">
        <v>86</v>
      </c>
      <c r="E34" s="63"/>
      <c r="I34" s="63"/>
      <c r="M34" s="63"/>
      <c r="Q34" s="63"/>
      <c r="U34" s="63"/>
    </row>
    <row r="35" spans="1:22" x14ac:dyDescent="0.3">
      <c r="A35" t="s">
        <v>87</v>
      </c>
      <c r="E35" s="63"/>
      <c r="I35" s="63"/>
      <c r="M35" s="63"/>
      <c r="Q35" s="63"/>
      <c r="U35" s="63"/>
    </row>
    <row r="36" spans="1:22" x14ac:dyDescent="0.3">
      <c r="A36" t="s">
        <v>88</v>
      </c>
      <c r="E36" s="63"/>
      <c r="I36" s="63"/>
      <c r="M36" s="63"/>
      <c r="Q36" s="63"/>
      <c r="U36" s="63"/>
    </row>
    <row r="37" spans="1:22" x14ac:dyDescent="0.3">
      <c r="A37" t="s">
        <v>89</v>
      </c>
      <c r="E37" s="63"/>
      <c r="I37" s="63"/>
      <c r="M37" s="63"/>
      <c r="Q37" s="63"/>
      <c r="U37" s="63"/>
    </row>
    <row r="38" spans="1:22" x14ac:dyDescent="0.3">
      <c r="A38" t="s">
        <v>90</v>
      </c>
      <c r="E38" s="63"/>
      <c r="I38" s="63"/>
      <c r="M38" s="63"/>
      <c r="Q38" s="63"/>
      <c r="U38" s="63"/>
    </row>
    <row r="39" spans="1:22" x14ac:dyDescent="0.3">
      <c r="A39" t="s">
        <v>239</v>
      </c>
      <c r="E39" s="63"/>
      <c r="I39" s="63"/>
      <c r="M39" s="63"/>
      <c r="Q39" s="63"/>
      <c r="U39" s="63"/>
    </row>
    <row r="40" spans="1:22" x14ac:dyDescent="0.3">
      <c r="A40" t="s">
        <v>92</v>
      </c>
      <c r="E40" s="63"/>
      <c r="I40" s="63"/>
      <c r="M40" s="63"/>
      <c r="Q40" s="63"/>
      <c r="U40" s="63"/>
    </row>
    <row r="41" spans="1:22" x14ac:dyDescent="0.3">
      <c r="A41" t="s">
        <v>93</v>
      </c>
      <c r="E41" s="63"/>
      <c r="I41" s="63"/>
      <c r="M41" s="63"/>
      <c r="Q41" s="63"/>
      <c r="U41" s="63"/>
    </row>
    <row r="42" spans="1:22" x14ac:dyDescent="0.3">
      <c r="A42" t="s">
        <v>94</v>
      </c>
      <c r="E42" s="63"/>
      <c r="I42" s="63"/>
      <c r="M42" s="63"/>
      <c r="Q42" s="63"/>
      <c r="U42" s="63"/>
    </row>
    <row r="43" spans="1:22" x14ac:dyDescent="0.3">
      <c r="A43" t="s">
        <v>95</v>
      </c>
      <c r="E43" s="63"/>
      <c r="I43" s="63"/>
      <c r="M43" s="63"/>
      <c r="Q43" s="63"/>
      <c r="U43" s="63"/>
    </row>
    <row r="44" spans="1:22" x14ac:dyDescent="0.3">
      <c r="A44" t="s">
        <v>96</v>
      </c>
      <c r="E44" s="63"/>
      <c r="I44" s="63"/>
      <c r="M44" s="63"/>
      <c r="Q44" s="63"/>
      <c r="U44" s="63"/>
    </row>
    <row r="45" spans="1:22" x14ac:dyDescent="0.3">
      <c r="A45" t="s">
        <v>97</v>
      </c>
      <c r="E45" s="63"/>
      <c r="I45" s="63"/>
      <c r="M45" s="63"/>
      <c r="Q45" s="63"/>
      <c r="U45" s="63"/>
    </row>
    <row r="46" spans="1:22" x14ac:dyDescent="0.3">
      <c r="A46" t="s">
        <v>98</v>
      </c>
      <c r="E46" s="63"/>
      <c r="I46" s="63"/>
      <c r="M46" s="63"/>
      <c r="Q46" s="63"/>
      <c r="U46" s="63"/>
    </row>
    <row r="47" spans="1:22" x14ac:dyDescent="0.3">
      <c r="A47" t="s">
        <v>240</v>
      </c>
      <c r="E47" s="63"/>
      <c r="I47" s="63"/>
      <c r="M47" s="63"/>
      <c r="Q47" s="63"/>
      <c r="U47" s="63"/>
    </row>
    <row r="48" spans="1:22" x14ac:dyDescent="0.3">
      <c r="A48" t="s">
        <v>241</v>
      </c>
      <c r="E48" s="63"/>
      <c r="I48" s="63"/>
      <c r="M48" s="63"/>
      <c r="Q48" s="63"/>
      <c r="U48" s="63"/>
      <c r="V48" t="s">
        <v>252</v>
      </c>
    </row>
    <row r="49" spans="1:22" x14ac:dyDescent="0.3">
      <c r="A49" t="s">
        <v>101</v>
      </c>
      <c r="E49" s="63"/>
      <c r="I49" s="63"/>
      <c r="M49" s="63"/>
      <c r="Q49" s="63"/>
      <c r="U49" s="63"/>
      <c r="V49" t="s">
        <v>252</v>
      </c>
    </row>
    <row r="50" spans="1:22" x14ac:dyDescent="0.3">
      <c r="A50" t="s">
        <v>102</v>
      </c>
      <c r="E50" s="63"/>
      <c r="I50" s="63"/>
      <c r="M50" s="63"/>
      <c r="Q50" s="63"/>
      <c r="U50" s="63"/>
    </row>
    <row r="51" spans="1:22" x14ac:dyDescent="0.3">
      <c r="A51" t="s">
        <v>242</v>
      </c>
      <c r="E51" s="63"/>
      <c r="I51" s="63"/>
      <c r="M51" s="63"/>
      <c r="Q51" s="63"/>
      <c r="U51" s="63"/>
    </row>
    <row r="52" spans="1:22" x14ac:dyDescent="0.3">
      <c r="A52" t="s">
        <v>243</v>
      </c>
      <c r="E52" s="63"/>
      <c r="I52" s="63"/>
      <c r="M52" s="63"/>
      <c r="Q52" s="63"/>
      <c r="U52" s="63"/>
    </row>
    <row r="53" spans="1:22" x14ac:dyDescent="0.3">
      <c r="A53" t="s">
        <v>105</v>
      </c>
      <c r="E53" s="63"/>
      <c r="I53" s="63"/>
      <c r="M53" s="63"/>
      <c r="Q53" s="63"/>
      <c r="U53" s="63"/>
    </row>
    <row r="54" spans="1:22" ht="15" thickBot="1" x14ac:dyDescent="0.35">
      <c r="A54" s="58" t="s">
        <v>106</v>
      </c>
      <c r="B54" s="59"/>
      <c r="C54" s="59"/>
      <c r="D54" s="59"/>
      <c r="E54" s="60"/>
      <c r="F54" s="59"/>
      <c r="G54" s="59"/>
      <c r="H54" s="59"/>
      <c r="I54" s="60"/>
      <c r="J54" s="59"/>
      <c r="K54" s="59"/>
      <c r="L54" s="59"/>
      <c r="M54" s="60"/>
      <c r="N54" s="59"/>
      <c r="O54" s="59"/>
      <c r="P54" s="59"/>
      <c r="Q54" s="60"/>
      <c r="R54" s="59"/>
      <c r="S54" s="59"/>
      <c r="T54" s="59"/>
      <c r="U54" s="60"/>
    </row>
    <row r="55" spans="1:22" ht="15" thickTop="1" x14ac:dyDescent="0.3"/>
  </sheetData>
  <mergeCells count="6">
    <mergeCell ref="A1:E1"/>
    <mergeCell ref="B2:E2"/>
    <mergeCell ref="F2:I2"/>
    <mergeCell ref="J2:M2"/>
    <mergeCell ref="R2:U2"/>
    <mergeCell ref="N2:Q2"/>
  </mergeCells>
  <pageMargins left="0.7" right="0.7" top="0.75" bottom="0.75" header="0.3" footer="0.3"/>
  <pageSetup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6011C-1C03-4693-A352-6FBEDD8AF987}">
  <dimension ref="A1:K52"/>
  <sheetViews>
    <sheetView workbookViewId="0">
      <selection activeCell="G2" sqref="G2"/>
    </sheetView>
  </sheetViews>
  <sheetFormatPr defaultColWidth="8.88671875" defaultRowHeight="14.4" x14ac:dyDescent="0.3"/>
  <cols>
    <col min="2" max="2" width="14.44140625" bestFit="1" customWidth="1"/>
    <col min="6" max="6" width="14.6640625" bestFit="1" customWidth="1"/>
    <col min="10" max="10" width="18.44140625" bestFit="1" customWidth="1"/>
  </cols>
  <sheetData>
    <row r="1" spans="1:11" x14ac:dyDescent="0.3">
      <c r="A1" t="s">
        <v>253</v>
      </c>
      <c r="B1" t="s">
        <v>254</v>
      </c>
      <c r="C1" t="s">
        <v>255</v>
      </c>
      <c r="E1" t="s">
        <v>253</v>
      </c>
      <c r="F1" t="s">
        <v>254</v>
      </c>
      <c r="G1" t="s">
        <v>255</v>
      </c>
      <c r="I1" t="s">
        <v>253</v>
      </c>
      <c r="J1" t="s">
        <v>254</v>
      </c>
      <c r="K1" t="s">
        <v>255</v>
      </c>
    </row>
    <row r="2" spans="1:11" x14ac:dyDescent="0.3">
      <c r="A2" t="s">
        <v>56</v>
      </c>
      <c r="B2" t="s">
        <v>256</v>
      </c>
      <c r="E2" t="s">
        <v>56</v>
      </c>
      <c r="F2" t="s">
        <v>257</v>
      </c>
      <c r="I2" t="s">
        <v>56</v>
      </c>
      <c r="J2" t="s">
        <v>258</v>
      </c>
    </row>
    <row r="3" spans="1:11" x14ac:dyDescent="0.3">
      <c r="A3" t="s">
        <v>57</v>
      </c>
      <c r="B3" t="s">
        <v>256</v>
      </c>
      <c r="E3" t="s">
        <v>57</v>
      </c>
      <c r="F3" t="s">
        <v>257</v>
      </c>
      <c r="I3" t="s">
        <v>57</v>
      </c>
      <c r="J3" t="s">
        <v>258</v>
      </c>
    </row>
    <row r="4" spans="1:11" x14ac:dyDescent="0.3">
      <c r="A4" t="s">
        <v>58</v>
      </c>
      <c r="B4" t="s">
        <v>256</v>
      </c>
      <c r="E4" t="s">
        <v>58</v>
      </c>
      <c r="F4" t="s">
        <v>257</v>
      </c>
      <c r="I4" t="s">
        <v>58</v>
      </c>
      <c r="J4" t="s">
        <v>258</v>
      </c>
    </row>
    <row r="5" spans="1:11" x14ac:dyDescent="0.3">
      <c r="A5" t="s">
        <v>59</v>
      </c>
      <c r="B5" t="s">
        <v>256</v>
      </c>
      <c r="E5" t="s">
        <v>59</v>
      </c>
      <c r="F5" t="s">
        <v>257</v>
      </c>
      <c r="I5" t="s">
        <v>59</v>
      </c>
      <c r="J5" t="s">
        <v>258</v>
      </c>
    </row>
    <row r="6" spans="1:11" x14ac:dyDescent="0.3">
      <c r="A6" t="s">
        <v>60</v>
      </c>
      <c r="B6" t="s">
        <v>256</v>
      </c>
      <c r="E6" t="s">
        <v>60</v>
      </c>
      <c r="F6" t="s">
        <v>257</v>
      </c>
      <c r="I6" t="s">
        <v>60</v>
      </c>
      <c r="J6" t="s">
        <v>258</v>
      </c>
    </row>
    <row r="7" spans="1:11" x14ac:dyDescent="0.3">
      <c r="A7" t="s">
        <v>61</v>
      </c>
      <c r="B7" t="s">
        <v>256</v>
      </c>
      <c r="E7" t="s">
        <v>61</v>
      </c>
      <c r="F7" t="s">
        <v>257</v>
      </c>
      <c r="I7" t="s">
        <v>61</v>
      </c>
      <c r="J7" t="s">
        <v>258</v>
      </c>
    </row>
    <row r="8" spans="1:11" x14ac:dyDescent="0.3">
      <c r="A8" t="s">
        <v>62</v>
      </c>
      <c r="B8" t="s">
        <v>256</v>
      </c>
      <c r="E8" t="s">
        <v>62</v>
      </c>
      <c r="F8" t="s">
        <v>257</v>
      </c>
      <c r="I8" t="s">
        <v>62</v>
      </c>
      <c r="J8" t="s">
        <v>258</v>
      </c>
    </row>
    <row r="9" spans="1:11" x14ac:dyDescent="0.3">
      <c r="A9" t="s">
        <v>63</v>
      </c>
      <c r="B9" t="s">
        <v>256</v>
      </c>
      <c r="E9" t="s">
        <v>63</v>
      </c>
      <c r="F9" t="s">
        <v>257</v>
      </c>
      <c r="I9" t="s">
        <v>63</v>
      </c>
      <c r="J9" t="s">
        <v>258</v>
      </c>
    </row>
    <row r="10" spans="1:11" x14ac:dyDescent="0.3">
      <c r="A10" t="s">
        <v>64</v>
      </c>
      <c r="B10" t="s">
        <v>256</v>
      </c>
      <c r="E10" t="s">
        <v>64</v>
      </c>
      <c r="F10" t="s">
        <v>257</v>
      </c>
      <c r="I10" t="s">
        <v>64</v>
      </c>
      <c r="J10" t="s">
        <v>258</v>
      </c>
    </row>
    <row r="11" spans="1:11" x14ac:dyDescent="0.3">
      <c r="A11" t="s">
        <v>65</v>
      </c>
      <c r="B11" t="s">
        <v>256</v>
      </c>
      <c r="E11" t="s">
        <v>65</v>
      </c>
      <c r="F11" t="s">
        <v>257</v>
      </c>
      <c r="I11" t="s">
        <v>65</v>
      </c>
      <c r="J11" t="s">
        <v>258</v>
      </c>
    </row>
    <row r="12" spans="1:11" x14ac:dyDescent="0.3">
      <c r="A12" t="s">
        <v>66</v>
      </c>
      <c r="B12" t="s">
        <v>256</v>
      </c>
      <c r="E12" t="s">
        <v>66</v>
      </c>
      <c r="F12" t="s">
        <v>257</v>
      </c>
      <c r="I12" t="s">
        <v>66</v>
      </c>
      <c r="J12" t="s">
        <v>258</v>
      </c>
    </row>
    <row r="13" spans="1:11" x14ac:dyDescent="0.3">
      <c r="A13" t="s">
        <v>67</v>
      </c>
      <c r="B13" t="s">
        <v>256</v>
      </c>
      <c r="E13" t="s">
        <v>67</v>
      </c>
      <c r="F13" t="s">
        <v>257</v>
      </c>
      <c r="I13" t="s">
        <v>67</v>
      </c>
      <c r="J13" t="s">
        <v>258</v>
      </c>
    </row>
    <row r="14" spans="1:11" x14ac:dyDescent="0.3">
      <c r="A14" t="s">
        <v>68</v>
      </c>
      <c r="B14" t="s">
        <v>256</v>
      </c>
      <c r="E14" t="s">
        <v>68</v>
      </c>
      <c r="F14" t="s">
        <v>257</v>
      </c>
      <c r="I14" t="s">
        <v>68</v>
      </c>
      <c r="J14" t="s">
        <v>258</v>
      </c>
    </row>
    <row r="15" spans="1:11" x14ac:dyDescent="0.3">
      <c r="A15" t="s">
        <v>69</v>
      </c>
      <c r="B15" t="s">
        <v>256</v>
      </c>
      <c r="E15" t="s">
        <v>69</v>
      </c>
      <c r="F15" t="s">
        <v>257</v>
      </c>
      <c r="I15" t="s">
        <v>69</v>
      </c>
      <c r="J15" t="s">
        <v>258</v>
      </c>
    </row>
    <row r="16" spans="1:11" x14ac:dyDescent="0.3">
      <c r="A16" t="s">
        <v>70</v>
      </c>
      <c r="B16" t="s">
        <v>256</v>
      </c>
      <c r="E16" t="s">
        <v>70</v>
      </c>
      <c r="F16" t="s">
        <v>257</v>
      </c>
      <c r="I16" t="s">
        <v>70</v>
      </c>
      <c r="J16" t="s">
        <v>258</v>
      </c>
    </row>
    <row r="17" spans="1:10" x14ac:dyDescent="0.3">
      <c r="A17" t="s">
        <v>71</v>
      </c>
      <c r="B17" t="s">
        <v>256</v>
      </c>
      <c r="E17" t="s">
        <v>71</v>
      </c>
      <c r="F17" t="s">
        <v>257</v>
      </c>
      <c r="I17" t="s">
        <v>71</v>
      </c>
      <c r="J17" t="s">
        <v>258</v>
      </c>
    </row>
    <row r="18" spans="1:10" x14ac:dyDescent="0.3">
      <c r="A18" t="s">
        <v>236</v>
      </c>
      <c r="B18" t="s">
        <v>256</v>
      </c>
      <c r="E18" t="s">
        <v>236</v>
      </c>
      <c r="F18" t="s">
        <v>257</v>
      </c>
      <c r="I18" t="s">
        <v>236</v>
      </c>
      <c r="J18" t="s">
        <v>258</v>
      </c>
    </row>
    <row r="19" spans="1:10" x14ac:dyDescent="0.3">
      <c r="A19" t="s">
        <v>73</v>
      </c>
      <c r="B19" t="s">
        <v>256</v>
      </c>
      <c r="E19" t="s">
        <v>73</v>
      </c>
      <c r="F19" t="s">
        <v>257</v>
      </c>
      <c r="I19" t="s">
        <v>73</v>
      </c>
      <c r="J19" t="s">
        <v>258</v>
      </c>
    </row>
    <row r="20" spans="1:10" x14ac:dyDescent="0.3">
      <c r="A20" t="s">
        <v>237</v>
      </c>
      <c r="B20" t="s">
        <v>256</v>
      </c>
      <c r="E20" t="s">
        <v>237</v>
      </c>
      <c r="F20" t="s">
        <v>257</v>
      </c>
      <c r="I20" t="s">
        <v>237</v>
      </c>
      <c r="J20" t="s">
        <v>258</v>
      </c>
    </row>
    <row r="21" spans="1:10" x14ac:dyDescent="0.3">
      <c r="A21" t="s">
        <v>75</v>
      </c>
      <c r="B21" t="s">
        <v>256</v>
      </c>
      <c r="E21" t="s">
        <v>75</v>
      </c>
      <c r="F21" t="s">
        <v>257</v>
      </c>
      <c r="I21" t="s">
        <v>75</v>
      </c>
      <c r="J21" t="s">
        <v>258</v>
      </c>
    </row>
    <row r="22" spans="1:10" x14ac:dyDescent="0.3">
      <c r="A22" t="s">
        <v>76</v>
      </c>
      <c r="B22" t="s">
        <v>256</v>
      </c>
      <c r="E22" t="s">
        <v>76</v>
      </c>
      <c r="F22" t="s">
        <v>257</v>
      </c>
      <c r="I22" t="s">
        <v>76</v>
      </c>
      <c r="J22" t="s">
        <v>258</v>
      </c>
    </row>
    <row r="23" spans="1:10" x14ac:dyDescent="0.3">
      <c r="A23" t="s">
        <v>77</v>
      </c>
      <c r="B23" t="s">
        <v>256</v>
      </c>
      <c r="E23" t="s">
        <v>77</v>
      </c>
      <c r="F23" t="s">
        <v>257</v>
      </c>
      <c r="I23" t="s">
        <v>77</v>
      </c>
      <c r="J23" t="s">
        <v>258</v>
      </c>
    </row>
    <row r="24" spans="1:10" x14ac:dyDescent="0.3">
      <c r="A24" t="s">
        <v>78</v>
      </c>
      <c r="B24" t="s">
        <v>256</v>
      </c>
      <c r="E24" t="s">
        <v>78</v>
      </c>
      <c r="F24" t="s">
        <v>257</v>
      </c>
      <c r="I24" t="s">
        <v>78</v>
      </c>
      <c r="J24" t="s">
        <v>258</v>
      </c>
    </row>
    <row r="25" spans="1:10" x14ac:dyDescent="0.3">
      <c r="A25" t="s">
        <v>79</v>
      </c>
      <c r="B25" t="s">
        <v>256</v>
      </c>
      <c r="E25" t="s">
        <v>79</v>
      </c>
      <c r="F25" t="s">
        <v>257</v>
      </c>
      <c r="I25" t="s">
        <v>79</v>
      </c>
      <c r="J25" t="s">
        <v>258</v>
      </c>
    </row>
    <row r="26" spans="1:10" x14ac:dyDescent="0.3">
      <c r="A26" t="s">
        <v>238</v>
      </c>
      <c r="B26" t="s">
        <v>256</v>
      </c>
      <c r="E26" t="s">
        <v>238</v>
      </c>
      <c r="F26" t="s">
        <v>257</v>
      </c>
      <c r="I26" t="s">
        <v>238</v>
      </c>
      <c r="J26" t="s">
        <v>258</v>
      </c>
    </row>
    <row r="27" spans="1:10" x14ac:dyDescent="0.3">
      <c r="A27" t="s">
        <v>81</v>
      </c>
      <c r="B27" t="s">
        <v>256</v>
      </c>
      <c r="E27" t="s">
        <v>81</v>
      </c>
      <c r="F27" t="s">
        <v>257</v>
      </c>
      <c r="I27" t="s">
        <v>81</v>
      </c>
      <c r="J27" t="s">
        <v>258</v>
      </c>
    </row>
    <row r="28" spans="1:10" x14ac:dyDescent="0.3">
      <c r="A28" t="s">
        <v>82</v>
      </c>
      <c r="B28" t="s">
        <v>256</v>
      </c>
      <c r="E28" t="s">
        <v>82</v>
      </c>
      <c r="F28" t="s">
        <v>257</v>
      </c>
      <c r="I28" t="s">
        <v>82</v>
      </c>
      <c r="J28" t="s">
        <v>258</v>
      </c>
    </row>
    <row r="29" spans="1:10" x14ac:dyDescent="0.3">
      <c r="A29" t="s">
        <v>83</v>
      </c>
      <c r="B29" t="s">
        <v>256</v>
      </c>
      <c r="E29" t="s">
        <v>83</v>
      </c>
      <c r="F29" t="s">
        <v>257</v>
      </c>
      <c r="I29" t="s">
        <v>83</v>
      </c>
      <c r="J29" t="s">
        <v>258</v>
      </c>
    </row>
    <row r="30" spans="1:10" x14ac:dyDescent="0.3">
      <c r="A30" t="s">
        <v>84</v>
      </c>
      <c r="B30" t="s">
        <v>256</v>
      </c>
      <c r="E30" t="s">
        <v>84</v>
      </c>
      <c r="F30" t="s">
        <v>257</v>
      </c>
      <c r="I30" t="s">
        <v>84</v>
      </c>
      <c r="J30" t="s">
        <v>258</v>
      </c>
    </row>
    <row r="31" spans="1:10" x14ac:dyDescent="0.3">
      <c r="A31" t="s">
        <v>85</v>
      </c>
      <c r="B31" t="s">
        <v>256</v>
      </c>
      <c r="E31" t="s">
        <v>85</v>
      </c>
      <c r="F31" t="s">
        <v>257</v>
      </c>
      <c r="I31" t="s">
        <v>85</v>
      </c>
      <c r="J31" t="s">
        <v>258</v>
      </c>
    </row>
    <row r="32" spans="1:10" x14ac:dyDescent="0.3">
      <c r="A32" t="s">
        <v>86</v>
      </c>
      <c r="B32" t="s">
        <v>256</v>
      </c>
      <c r="E32" t="s">
        <v>86</v>
      </c>
      <c r="F32" t="s">
        <v>257</v>
      </c>
      <c r="I32" t="s">
        <v>86</v>
      </c>
      <c r="J32" t="s">
        <v>258</v>
      </c>
    </row>
    <row r="33" spans="1:10" x14ac:dyDescent="0.3">
      <c r="A33" t="s">
        <v>87</v>
      </c>
      <c r="B33" t="s">
        <v>256</v>
      </c>
      <c r="E33" t="s">
        <v>87</v>
      </c>
      <c r="F33" t="s">
        <v>257</v>
      </c>
      <c r="I33" t="s">
        <v>87</v>
      </c>
      <c r="J33" t="s">
        <v>258</v>
      </c>
    </row>
    <row r="34" spans="1:10" x14ac:dyDescent="0.3">
      <c r="A34" t="s">
        <v>88</v>
      </c>
      <c r="B34" t="s">
        <v>256</v>
      </c>
      <c r="E34" t="s">
        <v>88</v>
      </c>
      <c r="F34" t="s">
        <v>257</v>
      </c>
      <c r="I34" t="s">
        <v>88</v>
      </c>
      <c r="J34" t="s">
        <v>258</v>
      </c>
    </row>
    <row r="35" spans="1:10" x14ac:dyDescent="0.3">
      <c r="A35" t="s">
        <v>89</v>
      </c>
      <c r="B35" t="s">
        <v>256</v>
      </c>
      <c r="E35" t="s">
        <v>89</v>
      </c>
      <c r="F35" t="s">
        <v>257</v>
      </c>
      <c r="I35" t="s">
        <v>89</v>
      </c>
      <c r="J35" t="s">
        <v>258</v>
      </c>
    </row>
    <row r="36" spans="1:10" x14ac:dyDescent="0.3">
      <c r="A36" t="s">
        <v>90</v>
      </c>
      <c r="B36" t="s">
        <v>256</v>
      </c>
      <c r="E36" t="s">
        <v>90</v>
      </c>
      <c r="F36" t="s">
        <v>257</v>
      </c>
      <c r="I36" t="s">
        <v>90</v>
      </c>
      <c r="J36" t="s">
        <v>258</v>
      </c>
    </row>
    <row r="37" spans="1:10" x14ac:dyDescent="0.3">
      <c r="A37" t="s">
        <v>91</v>
      </c>
      <c r="B37" t="s">
        <v>256</v>
      </c>
      <c r="E37" t="s">
        <v>91</v>
      </c>
      <c r="F37" t="s">
        <v>257</v>
      </c>
      <c r="I37" t="s">
        <v>91</v>
      </c>
      <c r="J37" t="s">
        <v>258</v>
      </c>
    </row>
    <row r="38" spans="1:10" x14ac:dyDescent="0.3">
      <c r="A38" t="s">
        <v>92</v>
      </c>
      <c r="B38" t="s">
        <v>256</v>
      </c>
      <c r="E38" t="s">
        <v>92</v>
      </c>
      <c r="F38" t="s">
        <v>257</v>
      </c>
      <c r="I38" t="s">
        <v>92</v>
      </c>
      <c r="J38" t="s">
        <v>258</v>
      </c>
    </row>
    <row r="39" spans="1:10" x14ac:dyDescent="0.3">
      <c r="A39" t="s">
        <v>93</v>
      </c>
      <c r="B39" t="s">
        <v>256</v>
      </c>
      <c r="E39" t="s">
        <v>93</v>
      </c>
      <c r="F39" t="s">
        <v>257</v>
      </c>
      <c r="I39" t="s">
        <v>93</v>
      </c>
      <c r="J39" t="s">
        <v>258</v>
      </c>
    </row>
    <row r="40" spans="1:10" x14ac:dyDescent="0.3">
      <c r="A40" t="s">
        <v>94</v>
      </c>
      <c r="B40" t="s">
        <v>256</v>
      </c>
      <c r="E40" t="s">
        <v>94</v>
      </c>
      <c r="F40" t="s">
        <v>257</v>
      </c>
      <c r="I40" t="s">
        <v>94</v>
      </c>
      <c r="J40" t="s">
        <v>258</v>
      </c>
    </row>
    <row r="41" spans="1:10" x14ac:dyDescent="0.3">
      <c r="A41" t="s">
        <v>95</v>
      </c>
      <c r="B41" t="s">
        <v>256</v>
      </c>
      <c r="E41" t="s">
        <v>95</v>
      </c>
      <c r="F41" t="s">
        <v>257</v>
      </c>
      <c r="I41" t="s">
        <v>95</v>
      </c>
      <c r="J41" t="s">
        <v>258</v>
      </c>
    </row>
    <row r="42" spans="1:10" x14ac:dyDescent="0.3">
      <c r="A42" t="s">
        <v>96</v>
      </c>
      <c r="B42" t="s">
        <v>256</v>
      </c>
      <c r="E42" t="s">
        <v>96</v>
      </c>
      <c r="F42" t="s">
        <v>257</v>
      </c>
      <c r="I42" t="s">
        <v>96</v>
      </c>
      <c r="J42" t="s">
        <v>258</v>
      </c>
    </row>
    <row r="43" spans="1:10" x14ac:dyDescent="0.3">
      <c r="A43" t="s">
        <v>97</v>
      </c>
      <c r="B43" t="s">
        <v>256</v>
      </c>
      <c r="E43" t="s">
        <v>97</v>
      </c>
      <c r="F43" t="s">
        <v>257</v>
      </c>
      <c r="I43" t="s">
        <v>97</v>
      </c>
      <c r="J43" t="s">
        <v>258</v>
      </c>
    </row>
    <row r="44" spans="1:10" x14ac:dyDescent="0.3">
      <c r="A44" t="s">
        <v>98</v>
      </c>
      <c r="B44" t="s">
        <v>256</v>
      </c>
      <c r="E44" t="s">
        <v>98</v>
      </c>
      <c r="F44" t="s">
        <v>257</v>
      </c>
      <c r="I44" t="s">
        <v>98</v>
      </c>
      <c r="J44" t="s">
        <v>258</v>
      </c>
    </row>
    <row r="45" spans="1:10" x14ac:dyDescent="0.3">
      <c r="A45" t="s">
        <v>240</v>
      </c>
      <c r="B45" t="s">
        <v>256</v>
      </c>
      <c r="E45" t="s">
        <v>240</v>
      </c>
      <c r="F45" t="s">
        <v>257</v>
      </c>
      <c r="I45" t="s">
        <v>240</v>
      </c>
      <c r="J45" t="s">
        <v>258</v>
      </c>
    </row>
    <row r="46" spans="1:10" x14ac:dyDescent="0.3">
      <c r="A46" t="s">
        <v>241</v>
      </c>
      <c r="B46" t="s">
        <v>256</v>
      </c>
      <c r="E46" t="s">
        <v>241</v>
      </c>
      <c r="F46" t="s">
        <v>257</v>
      </c>
      <c r="I46" t="s">
        <v>241</v>
      </c>
      <c r="J46" t="s">
        <v>258</v>
      </c>
    </row>
    <row r="47" spans="1:10" x14ac:dyDescent="0.3">
      <c r="A47" t="s">
        <v>101</v>
      </c>
      <c r="B47" t="s">
        <v>256</v>
      </c>
      <c r="E47" t="s">
        <v>101</v>
      </c>
      <c r="F47" t="s">
        <v>257</v>
      </c>
      <c r="I47" t="s">
        <v>101</v>
      </c>
      <c r="J47" t="s">
        <v>258</v>
      </c>
    </row>
    <row r="48" spans="1:10" x14ac:dyDescent="0.3">
      <c r="A48" t="s">
        <v>102</v>
      </c>
      <c r="B48" t="s">
        <v>256</v>
      </c>
      <c r="E48" t="s">
        <v>102</v>
      </c>
      <c r="F48" t="s">
        <v>257</v>
      </c>
      <c r="I48" t="s">
        <v>102</v>
      </c>
      <c r="J48" t="s">
        <v>258</v>
      </c>
    </row>
    <row r="49" spans="1:10" x14ac:dyDescent="0.3">
      <c r="A49" t="s">
        <v>242</v>
      </c>
      <c r="B49" t="s">
        <v>256</v>
      </c>
      <c r="E49" t="s">
        <v>242</v>
      </c>
      <c r="F49" t="s">
        <v>257</v>
      </c>
      <c r="I49" t="s">
        <v>242</v>
      </c>
      <c r="J49" t="s">
        <v>258</v>
      </c>
    </row>
    <row r="50" spans="1:10" x14ac:dyDescent="0.3">
      <c r="A50" t="s">
        <v>243</v>
      </c>
      <c r="B50" t="s">
        <v>256</v>
      </c>
      <c r="E50" t="s">
        <v>243</v>
      </c>
      <c r="F50" t="s">
        <v>257</v>
      </c>
      <c r="I50" t="s">
        <v>243</v>
      </c>
      <c r="J50" t="s">
        <v>258</v>
      </c>
    </row>
    <row r="51" spans="1:10" x14ac:dyDescent="0.3">
      <c r="A51" t="s">
        <v>105</v>
      </c>
      <c r="B51" t="s">
        <v>256</v>
      </c>
      <c r="E51" t="s">
        <v>105</v>
      </c>
      <c r="F51" t="s">
        <v>257</v>
      </c>
      <c r="I51" t="s">
        <v>105</v>
      </c>
      <c r="J51" t="s">
        <v>258</v>
      </c>
    </row>
    <row r="52" spans="1:10" x14ac:dyDescent="0.3">
      <c r="A52" t="s">
        <v>106</v>
      </c>
      <c r="B52" t="s">
        <v>256</v>
      </c>
      <c r="E52" t="s">
        <v>106</v>
      </c>
      <c r="F52" t="s">
        <v>257</v>
      </c>
      <c r="I52" t="s">
        <v>106</v>
      </c>
      <c r="J52" t="s">
        <v>258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FF6B1-BED4-4ACC-825D-39F942CB3323}">
  <dimension ref="A1:L17"/>
  <sheetViews>
    <sheetView tabSelected="1" zoomScale="80" zoomScaleNormal="80" workbookViewId="0">
      <selection activeCell="O15" sqref="O15"/>
    </sheetView>
  </sheetViews>
  <sheetFormatPr defaultColWidth="8.88671875" defaultRowHeight="14.4" x14ac:dyDescent="0.3"/>
  <cols>
    <col min="1" max="1" width="40.44140625" bestFit="1" customWidth="1"/>
    <col min="2" max="3" width="11.33203125" bestFit="1" customWidth="1"/>
    <col min="4" max="4" width="14.44140625" customWidth="1"/>
    <col min="5" max="5" width="11.33203125" bestFit="1" customWidth="1"/>
    <col min="6" max="6" width="14.6640625" customWidth="1"/>
    <col min="7" max="7" width="11.33203125" bestFit="1" customWidth="1"/>
    <col min="8" max="8" width="14.6640625" customWidth="1"/>
    <col min="9" max="9" width="11.33203125" bestFit="1" customWidth="1"/>
    <col min="10" max="10" width="14.6640625" customWidth="1"/>
    <col min="11" max="11" width="10" customWidth="1"/>
    <col min="12" max="12" width="11" bestFit="1" customWidth="1"/>
  </cols>
  <sheetData>
    <row r="1" spans="1:12" ht="18.600000000000001" thickBot="1" x14ac:dyDescent="0.4">
      <c r="A1" s="153" t="s">
        <v>264</v>
      </c>
      <c r="B1" s="153"/>
      <c r="C1" s="153"/>
      <c r="D1" s="153"/>
      <c r="E1" s="153"/>
      <c r="F1" s="153"/>
      <c r="G1" s="153"/>
      <c r="H1" s="153"/>
      <c r="I1" s="153"/>
      <c r="J1" s="153"/>
    </row>
    <row r="2" spans="1:12" ht="15" thickBot="1" x14ac:dyDescent="0.35">
      <c r="A2" s="81"/>
      <c r="B2" s="81" t="s">
        <v>20</v>
      </c>
      <c r="C2" s="154" t="s">
        <v>1</v>
      </c>
      <c r="D2" s="154"/>
      <c r="E2" s="154" t="s">
        <v>2</v>
      </c>
      <c r="F2" s="154"/>
      <c r="G2" s="154" t="s">
        <v>3</v>
      </c>
      <c r="H2" s="154"/>
      <c r="I2" s="154" t="s">
        <v>4</v>
      </c>
      <c r="J2" s="154"/>
    </row>
    <row r="3" spans="1:12" ht="29.4" thickBot="1" x14ac:dyDescent="0.35">
      <c r="A3" s="82" t="s">
        <v>21</v>
      </c>
      <c r="B3" s="82" t="s">
        <v>22</v>
      </c>
      <c r="C3" s="90" t="s">
        <v>22</v>
      </c>
      <c r="D3" s="93" t="s">
        <v>23</v>
      </c>
      <c r="E3" s="90" t="s">
        <v>22</v>
      </c>
      <c r="F3" s="93" t="s">
        <v>23</v>
      </c>
      <c r="G3" s="90" t="s">
        <v>22</v>
      </c>
      <c r="H3" s="93" t="s">
        <v>23</v>
      </c>
      <c r="I3" s="90" t="s">
        <v>22</v>
      </c>
      <c r="J3" s="93" t="s">
        <v>23</v>
      </c>
    </row>
    <row r="4" spans="1:12" ht="15" thickBot="1" x14ac:dyDescent="0.35">
      <c r="A4" s="84" t="s">
        <v>24</v>
      </c>
      <c r="B4" s="80">
        <v>18462601.355449002</v>
      </c>
      <c r="C4" s="213">
        <v>18241818.664200999</v>
      </c>
      <c r="D4" s="214">
        <v>-1.1958373958111945E-2</v>
      </c>
      <c r="E4" s="213">
        <v>17806853.221016001</v>
      </c>
      <c r="F4" s="214">
        <v>-2.3844412182355668E-2</v>
      </c>
      <c r="G4" s="213">
        <v>17246157.422141001</v>
      </c>
      <c r="H4" s="214">
        <v>-3.1487640849044318E-2</v>
      </c>
      <c r="I4" s="213">
        <v>17153316.862596001</v>
      </c>
      <c r="J4" s="214">
        <v>-5.3832605879967632E-3</v>
      </c>
      <c r="K4" s="42"/>
      <c r="L4" s="42"/>
    </row>
    <row r="5" spans="1:12" ht="15" thickBot="1" x14ac:dyDescent="0.35">
      <c r="A5" s="84" t="s">
        <v>25</v>
      </c>
      <c r="B5" s="80">
        <v>7320541.3212000001</v>
      </c>
      <c r="C5" s="213">
        <v>7304540.1097999997</v>
      </c>
      <c r="D5" s="214">
        <v>-2.1857961997511222E-3</v>
      </c>
      <c r="E5" s="213">
        <v>7279788.6642000005</v>
      </c>
      <c r="F5" s="214">
        <v>-3.3885015658674522E-3</v>
      </c>
      <c r="G5" s="213">
        <v>7190063.4456000002</v>
      </c>
      <c r="H5" s="214">
        <v>-1.2325250462454251E-2</v>
      </c>
      <c r="I5" s="213">
        <v>7133267.1196999997</v>
      </c>
      <c r="J5" s="214">
        <v>-7.8992802121596872E-3</v>
      </c>
    </row>
    <row r="6" spans="1:12" ht="15" thickBot="1" x14ac:dyDescent="0.35">
      <c r="A6" s="84" t="s">
        <v>26</v>
      </c>
      <c r="B6" s="80">
        <v>3976158.2217000001</v>
      </c>
      <c r="C6" s="213">
        <v>3952713.111</v>
      </c>
      <c r="D6" s="214">
        <v>-5.8964229773472709E-3</v>
      </c>
      <c r="E6" s="213">
        <v>3936651.9585000002</v>
      </c>
      <c r="F6" s="214">
        <v>-4.0633236081069057E-3</v>
      </c>
      <c r="G6" s="213">
        <v>3891343.7439999999</v>
      </c>
      <c r="H6" s="214">
        <v>-1.1509326955402077E-2</v>
      </c>
      <c r="I6" s="213">
        <v>3853404.8542999998</v>
      </c>
      <c r="J6" s="214">
        <v>-9.7495600995151088E-3</v>
      </c>
    </row>
    <row r="7" spans="1:12" ht="15" thickBot="1" x14ac:dyDescent="0.35">
      <c r="A7" s="84" t="s">
        <v>27</v>
      </c>
      <c r="B7" s="80">
        <v>782813.98289999994</v>
      </c>
      <c r="C7" s="213">
        <v>770488.28720999998</v>
      </c>
      <c r="D7" s="214">
        <v>-1.5745369857010472E-2</v>
      </c>
      <c r="E7" s="213">
        <v>810929.59080999997</v>
      </c>
      <c r="F7" s="214">
        <v>5.2487888876859179E-2</v>
      </c>
      <c r="G7" s="213">
        <v>817243.64679999999</v>
      </c>
      <c r="H7" s="214">
        <v>7.786195079764191E-3</v>
      </c>
      <c r="I7" s="213">
        <v>828874.79627000005</v>
      </c>
      <c r="J7" s="214">
        <v>1.4232168724153338E-2</v>
      </c>
    </row>
    <row r="8" spans="1:12" ht="15" thickBot="1" x14ac:dyDescent="0.35">
      <c r="A8" s="84" t="s">
        <v>9</v>
      </c>
      <c r="B8" s="80">
        <v>1051576.5134000001</v>
      </c>
      <c r="C8" s="213">
        <v>1041997.3689999999</v>
      </c>
      <c r="D8" s="214">
        <v>-9.1093175607626087E-3</v>
      </c>
      <c r="E8" s="213">
        <v>979528.65405999997</v>
      </c>
      <c r="F8" s="214">
        <v>-5.9950933465360734E-2</v>
      </c>
      <c r="G8" s="213">
        <v>913847.80778999999</v>
      </c>
      <c r="H8" s="214">
        <v>-6.7053522117768272E-2</v>
      </c>
      <c r="I8" s="213">
        <v>892781.60837999999</v>
      </c>
      <c r="J8" s="214">
        <v>-2.305219669010905E-2</v>
      </c>
    </row>
    <row r="9" spans="1:12" ht="15" thickBot="1" x14ac:dyDescent="0.35">
      <c r="A9" s="84" t="s">
        <v>28</v>
      </c>
      <c r="B9" s="80">
        <v>5070751.6913999999</v>
      </c>
      <c r="C9" s="213">
        <v>4914479.2481000004</v>
      </c>
      <c r="D9" s="214">
        <v>-3.0818397904404882E-2</v>
      </c>
      <c r="E9" s="213">
        <v>4418882.2916999999</v>
      </c>
      <c r="F9" s="214">
        <v>-0.10084424643599921</v>
      </c>
      <c r="G9" s="213">
        <v>4057986.6094999998</v>
      </c>
      <c r="H9" s="214">
        <v>-8.1671259467099078E-2</v>
      </c>
      <c r="I9" s="213">
        <v>4079829.5498000002</v>
      </c>
      <c r="J9" s="214">
        <v>5.3827038878997424E-3</v>
      </c>
      <c r="L9" s="42"/>
    </row>
    <row r="10" spans="1:12" ht="15" thickBot="1" x14ac:dyDescent="0.35">
      <c r="A10" s="81" t="s">
        <v>29</v>
      </c>
      <c r="B10" s="83">
        <v>18154037.812383786</v>
      </c>
      <c r="C10" s="216">
        <v>17944635.253628172</v>
      </c>
      <c r="D10" s="217">
        <v>-1.1534764933273989E-2</v>
      </c>
      <c r="E10" s="216">
        <v>17511905.575991012</v>
      </c>
      <c r="F10" s="217">
        <v>-2.4114710135981543E-2</v>
      </c>
      <c r="G10" s="216">
        <v>16963053.372352012</v>
      </c>
      <c r="H10" s="217">
        <v>-3.1341660749443667E-2</v>
      </c>
      <c r="I10" s="216">
        <v>16878601.848031752</v>
      </c>
      <c r="J10" s="217">
        <v>-4.9785567766890138E-3</v>
      </c>
    </row>
    <row r="11" spans="1:12" x14ac:dyDescent="0.3">
      <c r="I11" s="42"/>
      <c r="J11" s="42"/>
    </row>
    <row r="17" spans="9:9" x14ac:dyDescent="0.3">
      <c r="I17" s="47"/>
    </row>
  </sheetData>
  <mergeCells count="5">
    <mergeCell ref="A1:J1"/>
    <mergeCell ref="C2:D2"/>
    <mergeCell ref="E2:F2"/>
    <mergeCell ref="G2:H2"/>
    <mergeCell ref="I2:J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6C730-75BE-425F-B345-E30E34A086BF}">
  <dimension ref="A1:M30"/>
  <sheetViews>
    <sheetView zoomScale="80" zoomScaleNormal="80" workbookViewId="0">
      <selection activeCell="O15" sqref="O15"/>
    </sheetView>
  </sheetViews>
  <sheetFormatPr defaultColWidth="8.88671875" defaultRowHeight="14.4" x14ac:dyDescent="0.3"/>
  <cols>
    <col min="1" max="1" width="25.6640625" bestFit="1" customWidth="1"/>
    <col min="2" max="2" width="31.88671875" style="74" customWidth="1"/>
    <col min="3" max="4" width="15.6640625" style="72" customWidth="1"/>
    <col min="5" max="5" width="15.6640625" style="8" customWidth="1"/>
    <col min="6" max="6" width="15.6640625" style="72" customWidth="1"/>
    <col min="7" max="7" width="15.6640625" style="8" customWidth="1"/>
    <col min="8" max="8" width="15.6640625" style="72" customWidth="1"/>
    <col min="9" max="9" width="15.6640625" style="8" customWidth="1"/>
    <col min="10" max="10" width="15.6640625" style="72" customWidth="1"/>
    <col min="11" max="11" width="15.6640625" style="8" customWidth="1"/>
    <col min="12" max="12" width="9.109375" bestFit="1" customWidth="1"/>
    <col min="13" max="13" width="11" bestFit="1" customWidth="1"/>
  </cols>
  <sheetData>
    <row r="1" spans="1:13" ht="18.600000000000001" thickBot="1" x14ac:dyDescent="0.4">
      <c r="A1" s="153" t="s">
        <v>265</v>
      </c>
      <c r="B1" s="153"/>
      <c r="C1" s="153"/>
      <c r="D1" s="153"/>
      <c r="E1" s="153"/>
      <c r="F1" s="153"/>
      <c r="G1" s="153"/>
      <c r="H1" s="153"/>
      <c r="I1" s="153"/>
      <c r="J1" s="153"/>
      <c r="K1" s="87"/>
    </row>
    <row r="2" spans="1:13" ht="15" thickBot="1" x14ac:dyDescent="0.35">
      <c r="A2" s="159" t="s">
        <v>21</v>
      </c>
      <c r="B2" s="159" t="s">
        <v>30</v>
      </c>
      <c r="C2" s="86" t="s">
        <v>20</v>
      </c>
      <c r="D2" s="158" t="s">
        <v>1</v>
      </c>
      <c r="E2" s="158"/>
      <c r="F2" s="158" t="s">
        <v>2</v>
      </c>
      <c r="G2" s="158"/>
      <c r="H2" s="158" t="s">
        <v>3</v>
      </c>
      <c r="I2" s="158"/>
      <c r="J2" s="158" t="s">
        <v>4</v>
      </c>
      <c r="K2" s="158"/>
    </row>
    <row r="3" spans="1:13" ht="29.4" thickBot="1" x14ac:dyDescent="0.35">
      <c r="A3" s="160"/>
      <c r="B3" s="160"/>
      <c r="C3" s="86" t="s">
        <v>22</v>
      </c>
      <c r="D3" s="215" t="s">
        <v>22</v>
      </c>
      <c r="E3" s="98" t="s">
        <v>23</v>
      </c>
      <c r="F3" s="215" t="s">
        <v>22</v>
      </c>
      <c r="G3" s="98" t="s">
        <v>23</v>
      </c>
      <c r="H3" s="215" t="s">
        <v>22</v>
      </c>
      <c r="I3" s="98" t="s">
        <v>23</v>
      </c>
      <c r="J3" s="215" t="s">
        <v>22</v>
      </c>
      <c r="K3" s="98" t="s">
        <v>23</v>
      </c>
    </row>
    <row r="4" spans="1:13" ht="15" thickBot="1" x14ac:dyDescent="0.35">
      <c r="A4" s="155" t="s">
        <v>5</v>
      </c>
      <c r="B4" s="85" t="s">
        <v>31</v>
      </c>
      <c r="C4" s="80">
        <v>15573160.810605988</v>
      </c>
      <c r="D4" s="213">
        <v>15352315.96610886</v>
      </c>
      <c r="E4" s="214">
        <v>-1.4181118861029351E-2</v>
      </c>
      <c r="F4" s="213">
        <v>14782803.980954543</v>
      </c>
      <c r="G4" s="214">
        <v>-3.7096161022971974E-2</v>
      </c>
      <c r="H4" s="213">
        <v>14212211.670872279</v>
      </c>
      <c r="I4" s="214">
        <v>-3.8598381661380854E-2</v>
      </c>
      <c r="J4" s="213">
        <v>14187588.010986624</v>
      </c>
      <c r="K4" s="214">
        <v>-1.732570584782378E-3</v>
      </c>
      <c r="L4" s="42"/>
      <c r="M4" s="42"/>
    </row>
    <row r="5" spans="1:13" ht="15" thickBot="1" x14ac:dyDescent="0.35">
      <c r="A5" s="156"/>
      <c r="B5" s="88" t="s">
        <v>32</v>
      </c>
      <c r="C5" s="80">
        <v>5013785.7855832912</v>
      </c>
      <c r="D5" s="213">
        <v>4831367.242348033</v>
      </c>
      <c r="E5" s="214">
        <v>-3.6383393913594575E-2</v>
      </c>
      <c r="F5" s="213">
        <v>4362564.765243791</v>
      </c>
      <c r="G5" s="214">
        <v>-9.7033086823763215E-2</v>
      </c>
      <c r="H5" s="213">
        <v>3976845.8772213799</v>
      </c>
      <c r="I5" s="214">
        <v>-8.8415624472879539E-2</v>
      </c>
      <c r="J5" s="213">
        <v>3962278.8443290121</v>
      </c>
      <c r="K5" s="214">
        <v>-3.6629613875169831E-3</v>
      </c>
      <c r="L5" s="42"/>
      <c r="M5" s="42"/>
    </row>
    <row r="6" spans="1:13" ht="15" thickBot="1" x14ac:dyDescent="0.35">
      <c r="A6" s="156"/>
      <c r="B6" s="88" t="s">
        <v>33</v>
      </c>
      <c r="C6" s="80">
        <v>8452776.2819607854</v>
      </c>
      <c r="D6" s="213">
        <v>8392411.8920803145</v>
      </c>
      <c r="E6" s="214">
        <v>-7.1413684530248212E-3</v>
      </c>
      <c r="F6" s="213">
        <v>8254698.3853353374</v>
      </c>
      <c r="G6" s="214">
        <v>-1.6409288356656226E-2</v>
      </c>
      <c r="H6" s="213">
        <v>8056660.4501381023</v>
      </c>
      <c r="I6" s="214">
        <v>-2.3990935337995345E-2</v>
      </c>
      <c r="J6" s="213">
        <v>7942500.4413799532</v>
      </c>
      <c r="K6" s="214">
        <v>-1.416964379530139E-2</v>
      </c>
      <c r="L6" s="42"/>
      <c r="M6" s="42"/>
    </row>
    <row r="7" spans="1:13" ht="15" thickBot="1" x14ac:dyDescent="0.35">
      <c r="A7" s="156"/>
      <c r="B7" s="88" t="s">
        <v>34</v>
      </c>
      <c r="C7" s="80">
        <v>2106598.7430619099</v>
      </c>
      <c r="D7" s="213">
        <v>2128536.8316805153</v>
      </c>
      <c r="E7" s="214">
        <v>1.0413985430713257E-2</v>
      </c>
      <c r="F7" s="213">
        <v>2165540.8303754134</v>
      </c>
      <c r="G7" s="214">
        <v>1.7384711480741721E-2</v>
      </c>
      <c r="H7" s="213">
        <v>2178705.3435127977</v>
      </c>
      <c r="I7" s="214">
        <v>6.0790879362464523E-3</v>
      </c>
      <c r="J7" s="213">
        <v>2282808.7252776604</v>
      </c>
      <c r="K7" s="214">
        <v>4.778222171017088E-2</v>
      </c>
      <c r="L7" s="42"/>
      <c r="M7" s="42"/>
    </row>
    <row r="8" spans="1:13" ht="15" thickBot="1" x14ac:dyDescent="0.35">
      <c r="A8" s="157"/>
      <c r="B8" s="85" t="s">
        <v>35</v>
      </c>
      <c r="C8" s="80">
        <v>2889440.5448430129</v>
      </c>
      <c r="D8" s="213">
        <v>2889502.6980921384</v>
      </c>
      <c r="E8" s="214">
        <v>2.151047864140665E-5</v>
      </c>
      <c r="F8" s="213">
        <v>3024049.2400614577</v>
      </c>
      <c r="G8" s="214">
        <v>4.6563909443018359E-2</v>
      </c>
      <c r="H8" s="213">
        <v>3033945.7512687212</v>
      </c>
      <c r="I8" s="214">
        <v>3.2726025344291809E-3</v>
      </c>
      <c r="J8" s="213">
        <v>2965728.8516093735</v>
      </c>
      <c r="K8" s="214">
        <v>-2.2484548258920323E-2</v>
      </c>
      <c r="L8" s="42"/>
      <c r="M8" s="42"/>
    </row>
    <row r="9" spans="1:13" ht="15" thickBot="1" x14ac:dyDescent="0.35">
      <c r="A9" s="155" t="s">
        <v>36</v>
      </c>
      <c r="B9" s="85" t="s">
        <v>31</v>
      </c>
      <c r="C9" s="80">
        <v>5950046.2449820247</v>
      </c>
      <c r="D9" s="213">
        <v>5918316.1487539383</v>
      </c>
      <c r="E9" s="214">
        <v>-5.3327478344972201E-3</v>
      </c>
      <c r="F9" s="213">
        <v>5814863.5419379408</v>
      </c>
      <c r="G9" s="214">
        <v>-1.7480074435999637E-2</v>
      </c>
      <c r="H9" s="213">
        <v>5704773.8178997263</v>
      </c>
      <c r="I9" s="214">
        <v>-1.8932469050086165E-2</v>
      </c>
      <c r="J9" s="213">
        <v>5676314.439992236</v>
      </c>
      <c r="K9" s="214">
        <v>-4.9886952254257766E-3</v>
      </c>
    </row>
    <row r="10" spans="1:13" ht="15" thickBot="1" x14ac:dyDescent="0.35">
      <c r="A10" s="156"/>
      <c r="B10" s="88" t="s">
        <v>37</v>
      </c>
      <c r="C10" s="80">
        <v>136221.75623175051</v>
      </c>
      <c r="D10" s="213">
        <v>136969.48602348741</v>
      </c>
      <c r="E10" s="214">
        <v>5.4890629251969081E-3</v>
      </c>
      <c r="F10" s="213">
        <v>125893.29785029439</v>
      </c>
      <c r="G10" s="214">
        <v>-8.0866100142141795E-2</v>
      </c>
      <c r="H10" s="213">
        <v>129870.04690434712</v>
      </c>
      <c r="I10" s="214">
        <v>3.1588250700856912E-2</v>
      </c>
      <c r="J10" s="213">
        <v>134406.95551927757</v>
      </c>
      <c r="K10" s="214">
        <v>3.4934218652219462E-2</v>
      </c>
    </row>
    <row r="11" spans="1:13" ht="15" thickBot="1" x14ac:dyDescent="0.35">
      <c r="A11" s="156"/>
      <c r="B11" s="88" t="s">
        <v>33</v>
      </c>
      <c r="C11" s="80">
        <v>5449349.2301375885</v>
      </c>
      <c r="D11" s="213">
        <v>5403234.9335267711</v>
      </c>
      <c r="E11" s="214">
        <v>-8.4623492940739675E-3</v>
      </c>
      <c r="F11" s="213">
        <v>5301093.376211876</v>
      </c>
      <c r="G11" s="214">
        <v>-1.8903778675458338E-2</v>
      </c>
      <c r="H11" s="213">
        <v>5172875.3731336687</v>
      </c>
      <c r="I11" s="214">
        <v>-2.4187086319507722E-2</v>
      </c>
      <c r="J11" s="213">
        <v>5067010.4732107688</v>
      </c>
      <c r="K11" s="214">
        <v>-2.04653876783365E-2</v>
      </c>
    </row>
    <row r="12" spans="1:13" ht="15" thickBot="1" x14ac:dyDescent="0.35">
      <c r="A12" s="156"/>
      <c r="B12" s="88" t="s">
        <v>38</v>
      </c>
      <c r="C12" s="80">
        <v>364475.2586126852</v>
      </c>
      <c r="D12" s="213">
        <v>378111.7292036803</v>
      </c>
      <c r="E12" s="214">
        <v>3.7413981522093076E-2</v>
      </c>
      <c r="F12" s="213">
        <v>387876.86787577003</v>
      </c>
      <c r="G12" s="214">
        <v>2.582606652445163E-2</v>
      </c>
      <c r="H12" s="213">
        <v>402028.39786171116</v>
      </c>
      <c r="I12" s="214">
        <v>3.6484593844027913E-2</v>
      </c>
      <c r="J12" s="213">
        <v>474897.01126219053</v>
      </c>
      <c r="K12" s="214">
        <v>0.18125240353181349</v>
      </c>
    </row>
    <row r="13" spans="1:13" ht="15" thickBot="1" x14ac:dyDescent="0.35">
      <c r="A13" s="157"/>
      <c r="B13" s="85" t="s">
        <v>35</v>
      </c>
      <c r="C13" s="80">
        <v>1370495.0762179759</v>
      </c>
      <c r="D13" s="213">
        <v>1386223.961046061</v>
      </c>
      <c r="E13" s="214">
        <v>1.1476790468660791E-2</v>
      </c>
      <c r="F13" s="213">
        <v>1464925.1222620592</v>
      </c>
      <c r="G13" s="214">
        <v>5.6773770637040144E-2</v>
      </c>
      <c r="H13" s="213">
        <v>1485289.6277002734</v>
      </c>
      <c r="I13" s="214">
        <v>1.3901396821407674E-2</v>
      </c>
      <c r="J13" s="213">
        <v>1456952.6797077633</v>
      </c>
      <c r="K13" s="214">
        <v>-1.9078398895429727E-2</v>
      </c>
    </row>
    <row r="14" spans="1:13" ht="15" thickBot="1" x14ac:dyDescent="0.35">
      <c r="A14" s="155" t="s">
        <v>26</v>
      </c>
      <c r="B14" s="85" t="s">
        <v>31</v>
      </c>
      <c r="C14" s="80">
        <v>2715335.6641344698</v>
      </c>
      <c r="D14" s="213">
        <v>2691556.6960701589</v>
      </c>
      <c r="E14" s="214">
        <v>-8.757284920017705E-3</v>
      </c>
      <c r="F14" s="213">
        <v>2627472.323479054</v>
      </c>
      <c r="G14" s="214">
        <v>-2.3809408393541176E-2</v>
      </c>
      <c r="H14" s="213">
        <v>2578798.1545569063</v>
      </c>
      <c r="I14" s="214">
        <v>-1.8525092914279617E-2</v>
      </c>
      <c r="J14" s="213">
        <v>2573746.5388139714</v>
      </c>
      <c r="K14" s="214">
        <v>-1.9589031169454652E-3</v>
      </c>
    </row>
    <row r="15" spans="1:13" ht="15" thickBot="1" x14ac:dyDescent="0.35">
      <c r="A15" s="156"/>
      <c r="B15" s="88" t="s">
        <v>37</v>
      </c>
      <c r="C15" s="80">
        <v>103765.55434304818</v>
      </c>
      <c r="D15" s="213">
        <v>95245.195194821426</v>
      </c>
      <c r="E15" s="214">
        <v>-8.2111633308087018E-2</v>
      </c>
      <c r="F15" s="213">
        <v>92648.337020290855</v>
      </c>
      <c r="G15" s="214">
        <v>-2.7264978240831628E-2</v>
      </c>
      <c r="H15" s="213">
        <v>82570.586461157567</v>
      </c>
      <c r="I15" s="214">
        <v>-0.10877421962712797</v>
      </c>
      <c r="J15" s="213">
        <v>83922.396540751681</v>
      </c>
      <c r="K15" s="214">
        <v>1.637156931457695E-2</v>
      </c>
    </row>
    <row r="16" spans="1:13" ht="15" thickBot="1" x14ac:dyDescent="0.35">
      <c r="A16" s="156"/>
      <c r="B16" s="88" t="s">
        <v>33</v>
      </c>
      <c r="C16" s="80">
        <v>2465726.2043273496</v>
      </c>
      <c r="D16" s="213">
        <v>2449053.9475825494</v>
      </c>
      <c r="E16" s="214">
        <v>-6.7616009902236041E-3</v>
      </c>
      <c r="F16" s="213">
        <v>2395160.1530095828</v>
      </c>
      <c r="G16" s="214">
        <v>-2.2005964640413489E-2</v>
      </c>
      <c r="H16" s="213">
        <v>2363956.7525921036</v>
      </c>
      <c r="I16" s="214">
        <v>-1.3027688515221514E-2</v>
      </c>
      <c r="J16" s="213">
        <v>2353879.4936275915</v>
      </c>
      <c r="K16" s="214">
        <v>-4.2628778861805161E-3</v>
      </c>
    </row>
    <row r="17" spans="1:13" ht="15" thickBot="1" x14ac:dyDescent="0.35">
      <c r="A17" s="156"/>
      <c r="B17" s="88" t="s">
        <v>38</v>
      </c>
      <c r="C17" s="80">
        <v>145843.90546407187</v>
      </c>
      <c r="D17" s="213">
        <v>147257.55329278769</v>
      </c>
      <c r="E17" s="214">
        <v>9.6928824294550964E-3</v>
      </c>
      <c r="F17" s="213">
        <v>139663.83344918062</v>
      </c>
      <c r="G17" s="214">
        <v>-5.1567608409931354E-2</v>
      </c>
      <c r="H17" s="213">
        <v>132270.8155036449</v>
      </c>
      <c r="I17" s="214">
        <v>-5.2934376516493131E-2</v>
      </c>
      <c r="J17" s="213">
        <v>135944.64864562792</v>
      </c>
      <c r="K17" s="214">
        <v>2.7775084987525345E-2</v>
      </c>
    </row>
    <row r="18" spans="1:13" ht="15" thickBot="1" x14ac:dyDescent="0.35">
      <c r="A18" s="157"/>
      <c r="B18" s="85" t="s">
        <v>35</v>
      </c>
      <c r="C18" s="80">
        <v>1260822.5575655305</v>
      </c>
      <c r="D18" s="213">
        <v>1261156.4149298412</v>
      </c>
      <c r="E18" s="214">
        <v>2.6479329887241221E-4</v>
      </c>
      <c r="F18" s="213">
        <v>1309179.6350209459</v>
      </c>
      <c r="G18" s="214">
        <v>3.8078718486141305E-2</v>
      </c>
      <c r="H18" s="213">
        <v>1312545.5894430939</v>
      </c>
      <c r="I18" s="214">
        <v>2.5710409267816203E-3</v>
      </c>
      <c r="J18" s="213">
        <v>1279658.3154860286</v>
      </c>
      <c r="K18" s="214">
        <v>-2.5056100314975849E-2</v>
      </c>
    </row>
    <row r="19" spans="1:13" ht="15" thickBot="1" x14ac:dyDescent="0.35">
      <c r="A19" s="155" t="s">
        <v>27</v>
      </c>
      <c r="B19" s="85" t="s">
        <v>31</v>
      </c>
      <c r="C19" s="80">
        <v>527814.46182743669</v>
      </c>
      <c r="D19" s="213">
        <v>531566.67764377478</v>
      </c>
      <c r="E19" s="214">
        <v>7.1089674264455116E-3</v>
      </c>
      <c r="F19" s="213">
        <v>564553.27030340361</v>
      </c>
      <c r="G19" s="214">
        <v>6.2055418533466744E-2</v>
      </c>
      <c r="H19" s="213">
        <v>583626.60457686055</v>
      </c>
      <c r="I19" s="214">
        <v>3.3784826475642404E-2</v>
      </c>
      <c r="J19" s="213">
        <v>602310.67344958824</v>
      </c>
      <c r="K19" s="214">
        <v>3.2013737424245736E-2</v>
      </c>
    </row>
    <row r="20" spans="1:13" ht="15" thickBot="1" x14ac:dyDescent="0.35">
      <c r="A20" s="156"/>
      <c r="B20" s="88" t="s">
        <v>37</v>
      </c>
      <c r="C20" s="80">
        <v>67405.372847486986</v>
      </c>
      <c r="D20" s="213">
        <v>70381.168451135905</v>
      </c>
      <c r="E20" s="214">
        <v>4.4147750808856578E-2</v>
      </c>
      <c r="F20" s="213">
        <v>71273.519931509902</v>
      </c>
      <c r="G20" s="214">
        <v>1.2678838672499859E-2</v>
      </c>
      <c r="H20" s="213">
        <v>82233.7853739415</v>
      </c>
      <c r="I20" s="214">
        <v>0.15377752428901847</v>
      </c>
      <c r="J20" s="213">
        <v>89599.447055830213</v>
      </c>
      <c r="K20" s="214">
        <v>8.9569775347138059E-2</v>
      </c>
    </row>
    <row r="21" spans="1:13" ht="15" thickBot="1" x14ac:dyDescent="0.35">
      <c r="A21" s="156"/>
      <c r="B21" s="88" t="s">
        <v>33</v>
      </c>
      <c r="C21" s="80">
        <v>434183.67724038736</v>
      </c>
      <c r="D21" s="213">
        <v>434648.58518975647</v>
      </c>
      <c r="E21" s="214">
        <v>1.0707633053457233E-3</v>
      </c>
      <c r="F21" s="213">
        <v>451543.50166245428</v>
      </c>
      <c r="G21" s="214">
        <v>3.8870289811991254E-2</v>
      </c>
      <c r="H21" s="213">
        <v>451368.28468272346</v>
      </c>
      <c r="I21" s="214">
        <v>-3.8804008713599902E-4</v>
      </c>
      <c r="J21" s="213">
        <v>455699.8764038154</v>
      </c>
      <c r="K21" s="214">
        <v>9.5965797068278125E-3</v>
      </c>
    </row>
    <row r="22" spans="1:13" ht="15" thickBot="1" x14ac:dyDescent="0.35">
      <c r="A22" s="156"/>
      <c r="B22" s="88" t="s">
        <v>38</v>
      </c>
      <c r="C22" s="80">
        <v>26225.411739562271</v>
      </c>
      <c r="D22" s="213">
        <v>26536.924002882453</v>
      </c>
      <c r="E22" s="214">
        <v>1.1878260155216314E-2</v>
      </c>
      <c r="F22" s="213">
        <v>41736.248709439336</v>
      </c>
      <c r="G22" s="214">
        <v>0.5727613609213309</v>
      </c>
      <c r="H22" s="213">
        <v>50024.534520195622</v>
      </c>
      <c r="I22" s="214">
        <v>0.19858722494342795</v>
      </c>
      <c r="J22" s="213">
        <v>57011.349989942602</v>
      </c>
      <c r="K22" s="214">
        <v>0.13966777575763945</v>
      </c>
    </row>
    <row r="23" spans="1:13" ht="15" thickBot="1" x14ac:dyDescent="0.35">
      <c r="A23" s="157"/>
      <c r="B23" s="85" t="s">
        <v>35</v>
      </c>
      <c r="C23" s="80">
        <v>254999.52107256328</v>
      </c>
      <c r="D23" s="213">
        <v>238921.60956622518</v>
      </c>
      <c r="E23" s="214">
        <v>-6.3050751776757008E-2</v>
      </c>
      <c r="F23" s="213">
        <v>246376.32050659641</v>
      </c>
      <c r="G23" s="214">
        <v>3.1201493049982654E-2</v>
      </c>
      <c r="H23" s="213">
        <v>233617.04222313943</v>
      </c>
      <c r="I23" s="214">
        <v>-5.1787762140539706E-2</v>
      </c>
      <c r="J23" s="213">
        <v>226564.12282041187</v>
      </c>
      <c r="K23" s="214">
        <v>-3.019008945413737E-2</v>
      </c>
    </row>
    <row r="24" spans="1:13" ht="15" thickBot="1" x14ac:dyDescent="0.35">
      <c r="A24" s="155" t="s">
        <v>9</v>
      </c>
      <c r="B24" s="85" t="s">
        <v>31</v>
      </c>
      <c r="C24" s="80">
        <v>1049518.1100223868</v>
      </c>
      <c r="D24" s="213">
        <v>1039832.2139049718</v>
      </c>
      <c r="E24" s="214">
        <v>-9.2288985058184281E-3</v>
      </c>
      <c r="F24" s="213">
        <v>977185.11126922665</v>
      </c>
      <c r="G24" s="214">
        <v>-6.0247318555828433E-2</v>
      </c>
      <c r="H24" s="213">
        <v>912411.56035812676</v>
      </c>
      <c r="I24" s="214">
        <v>-6.6285855324758391E-2</v>
      </c>
      <c r="J24" s="213">
        <v>891249.08340313355</v>
      </c>
      <c r="K24" s="214">
        <v>-2.3194003533544505E-2</v>
      </c>
    </row>
    <row r="25" spans="1:13" ht="15" thickBot="1" x14ac:dyDescent="0.35">
      <c r="A25" s="156"/>
      <c r="B25" s="88" t="s">
        <v>37</v>
      </c>
      <c r="C25" s="80">
        <v>777171.02070657385</v>
      </c>
      <c r="D25" s="213">
        <v>762396.23748481192</v>
      </c>
      <c r="E25" s="214">
        <v>-1.9010980631173346E-2</v>
      </c>
      <c r="F25" s="213">
        <v>715359.4142810367</v>
      </c>
      <c r="G25" s="214">
        <v>-6.169603270728663E-2</v>
      </c>
      <c r="H25" s="213">
        <v>689933.72179335647</v>
      </c>
      <c r="I25" s="214">
        <v>-3.554254264373391E-2</v>
      </c>
      <c r="J25" s="213">
        <v>668834.24535578117</v>
      </c>
      <c r="K25" s="214">
        <v>-3.0581888913519206E-2</v>
      </c>
    </row>
    <row r="26" spans="1:13" ht="15" thickBot="1" x14ac:dyDescent="0.35">
      <c r="A26" s="156"/>
      <c r="B26" s="88" t="s">
        <v>33</v>
      </c>
      <c r="C26" s="80">
        <v>99993.53377534289</v>
      </c>
      <c r="D26" s="213">
        <v>102742.94753512509</v>
      </c>
      <c r="E26" s="214">
        <v>2.7495915545492577E-2</v>
      </c>
      <c r="F26" s="213">
        <v>102735.65902788915</v>
      </c>
      <c r="G26" s="214">
        <v>-7.0939246058165928E-5</v>
      </c>
      <c r="H26" s="213">
        <v>65103.861576443662</v>
      </c>
      <c r="I26" s="214">
        <v>-0.36629732857633945</v>
      </c>
      <c r="J26" s="213">
        <v>61210.673437515048</v>
      </c>
      <c r="K26" s="214">
        <v>-5.9799650046215902E-2</v>
      </c>
    </row>
    <row r="27" spans="1:13" ht="15" thickBot="1" x14ac:dyDescent="0.35">
      <c r="A27" s="156"/>
      <c r="B27" s="88" t="s">
        <v>38</v>
      </c>
      <c r="C27" s="80">
        <v>172353.55554047014</v>
      </c>
      <c r="D27" s="213">
        <v>174693.02888503482</v>
      </c>
      <c r="E27" s="214">
        <v>1.3573687744523166E-2</v>
      </c>
      <c r="F27" s="213">
        <v>159090.03796030083</v>
      </c>
      <c r="G27" s="214">
        <v>-8.9316620269961011E-2</v>
      </c>
      <c r="H27" s="213">
        <v>157373.97698832653</v>
      </c>
      <c r="I27" s="214">
        <v>-1.0786728031346171E-2</v>
      </c>
      <c r="J27" s="213">
        <v>161204.16460983735</v>
      </c>
      <c r="K27" s="214">
        <v>2.4338125621588214E-2</v>
      </c>
    </row>
    <row r="28" spans="1:13" ht="15" thickBot="1" x14ac:dyDescent="0.35">
      <c r="A28" s="155" t="s">
        <v>28</v>
      </c>
      <c r="B28" s="85" t="s">
        <v>31</v>
      </c>
      <c r="C28" s="80">
        <v>5069696.8987681996</v>
      </c>
      <c r="D28" s="213">
        <v>4913447.9362583477</v>
      </c>
      <c r="E28" s="214">
        <v>-3.0820178332124026E-2</v>
      </c>
      <c r="F28" s="213">
        <v>4417657.6722189169</v>
      </c>
      <c r="G28" s="214">
        <v>-0.10090475577868463</v>
      </c>
      <c r="H28" s="213">
        <v>4056929.3650296582</v>
      </c>
      <c r="I28" s="214">
        <v>-8.1656011840335885E-2</v>
      </c>
      <c r="J28" s="213">
        <v>4078808.3411816964</v>
      </c>
      <c r="K28" s="214">
        <v>5.392989175663887E-3</v>
      </c>
      <c r="M28" s="42"/>
    </row>
    <row r="29" spans="1:13" ht="15" thickBot="1" x14ac:dyDescent="0.35">
      <c r="A29" s="156"/>
      <c r="B29" s="88" t="s">
        <v>37</v>
      </c>
      <c r="C29" s="80">
        <v>3848749.4105963232</v>
      </c>
      <c r="D29" s="213">
        <v>3699117.2078804225</v>
      </c>
      <c r="E29" s="214">
        <v>-3.8878135922264856E-2</v>
      </c>
      <c r="F29" s="213">
        <v>3272613.2801964078</v>
      </c>
      <c r="G29" s="214">
        <v>-0.11529884124120504</v>
      </c>
      <c r="H29" s="213">
        <v>2934182.7929155719</v>
      </c>
      <c r="I29" s="214">
        <v>-0.10341291753864812</v>
      </c>
      <c r="J29" s="213">
        <v>2929708.3612093106</v>
      </c>
      <c r="K29" s="214">
        <v>-1.5249328423111441E-3</v>
      </c>
    </row>
    <row r="30" spans="1:13" ht="15" thickBot="1" x14ac:dyDescent="0.35">
      <c r="A30" s="157"/>
      <c r="B30" s="88" t="s">
        <v>38</v>
      </c>
      <c r="C30" s="80">
        <v>1219037.0167158274</v>
      </c>
      <c r="D30" s="213">
        <v>1212918.8735996089</v>
      </c>
      <c r="E30" s="214">
        <v>-5.0188329249436503E-3</v>
      </c>
      <c r="F30" s="213">
        <v>1142816.7125059334</v>
      </c>
      <c r="G30" s="214">
        <v>-5.7796248883185131E-2</v>
      </c>
      <c r="H30" s="213">
        <v>1120549.9865383967</v>
      </c>
      <c r="I30" s="214">
        <v>-1.9484074501072812E-2</v>
      </c>
      <c r="J30" s="213">
        <v>1145870.1574207705</v>
      </c>
      <c r="K30" s="214">
        <v>2.259619935438395E-2</v>
      </c>
    </row>
  </sheetData>
  <mergeCells count="13">
    <mergeCell ref="A28:A30"/>
    <mergeCell ref="A1:J1"/>
    <mergeCell ref="A4:A8"/>
    <mergeCell ref="A9:A13"/>
    <mergeCell ref="A14:A18"/>
    <mergeCell ref="A19:A23"/>
    <mergeCell ref="A24:A27"/>
    <mergeCell ref="J2:K2"/>
    <mergeCell ref="H2:I2"/>
    <mergeCell ref="F2:G2"/>
    <mergeCell ref="D2:E2"/>
    <mergeCell ref="A2:A3"/>
    <mergeCell ref="B2:B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CC381-534F-4196-9896-013BEA6808F3}">
  <dimension ref="A1:K15"/>
  <sheetViews>
    <sheetView zoomScale="80" zoomScaleNormal="80" workbookViewId="0">
      <selection activeCell="O7" sqref="O6:O7"/>
    </sheetView>
  </sheetViews>
  <sheetFormatPr defaultColWidth="8.88671875" defaultRowHeight="14.4" x14ac:dyDescent="0.3"/>
  <cols>
    <col min="1" max="1" width="25.33203125" customWidth="1"/>
    <col min="2" max="11" width="15.6640625" customWidth="1"/>
  </cols>
  <sheetData>
    <row r="1" spans="1:11" ht="18.600000000000001" thickBot="1" x14ac:dyDescent="0.4">
      <c r="A1" s="153" t="s">
        <v>266</v>
      </c>
      <c r="B1" s="153"/>
      <c r="C1" s="153"/>
      <c r="D1" s="153"/>
      <c r="E1" s="153"/>
      <c r="F1" s="153"/>
      <c r="G1" s="153"/>
      <c r="H1" s="153"/>
      <c r="I1" s="153"/>
      <c r="J1" s="153"/>
      <c r="K1" s="153"/>
    </row>
    <row r="2" spans="1:11" ht="15" thickBot="1" x14ac:dyDescent="0.35">
      <c r="A2" s="159" t="s">
        <v>21</v>
      </c>
      <c r="B2" s="162" t="s">
        <v>39</v>
      </c>
      <c r="C2" s="82" t="s">
        <v>20</v>
      </c>
      <c r="D2" s="161" t="s">
        <v>1</v>
      </c>
      <c r="E2" s="161"/>
      <c r="F2" s="161" t="s">
        <v>2</v>
      </c>
      <c r="G2" s="161"/>
      <c r="H2" s="161" t="s">
        <v>3</v>
      </c>
      <c r="I2" s="161"/>
      <c r="J2" s="161" t="s">
        <v>4</v>
      </c>
      <c r="K2" s="161"/>
    </row>
    <row r="3" spans="1:11" ht="29.4" thickBot="1" x14ac:dyDescent="0.35">
      <c r="A3" s="160"/>
      <c r="B3" s="163"/>
      <c r="C3" s="82" t="s">
        <v>22</v>
      </c>
      <c r="D3" s="90" t="s">
        <v>22</v>
      </c>
      <c r="E3" s="98" t="s">
        <v>23</v>
      </c>
      <c r="F3" s="90" t="s">
        <v>22</v>
      </c>
      <c r="G3" s="98" t="s">
        <v>23</v>
      </c>
      <c r="H3" s="90" t="s">
        <v>22</v>
      </c>
      <c r="I3" s="98" t="s">
        <v>23</v>
      </c>
      <c r="J3" s="90" t="s">
        <v>22</v>
      </c>
      <c r="K3" s="98" t="s">
        <v>23</v>
      </c>
    </row>
    <row r="4" spans="1:11" ht="15" thickBot="1" x14ac:dyDescent="0.35">
      <c r="A4" s="155" t="s">
        <v>5</v>
      </c>
      <c r="B4" s="78" t="s">
        <v>40</v>
      </c>
      <c r="C4" s="80">
        <v>11461904.242787257</v>
      </c>
      <c r="D4" s="213">
        <v>11400419.243814513</v>
      </c>
      <c r="E4" s="214">
        <v>-5.3642918026849395E-3</v>
      </c>
      <c r="F4" s="213">
        <v>11128339.315873837</v>
      </c>
      <c r="G4" s="214">
        <v>-2.3865782663062829E-2</v>
      </c>
      <c r="H4" s="213">
        <v>10827569.492353596</v>
      </c>
      <c r="I4" s="214">
        <v>-2.7027377129956176E-2</v>
      </c>
      <c r="J4" s="213">
        <v>10863133.762659175</v>
      </c>
      <c r="K4" s="214">
        <v>3.2846032833773187E-3</v>
      </c>
    </row>
    <row r="5" spans="1:11" ht="15" thickBot="1" x14ac:dyDescent="0.35">
      <c r="A5" s="157"/>
      <c r="B5" s="78" t="s">
        <v>41</v>
      </c>
      <c r="C5" s="80">
        <v>7000697.1126617454</v>
      </c>
      <c r="D5" s="213">
        <v>6841399.4203864839</v>
      </c>
      <c r="E5" s="214">
        <v>-2.2754547113193802E-2</v>
      </c>
      <c r="F5" s="213">
        <v>6678513.9051421639</v>
      </c>
      <c r="G5" s="214">
        <v>-2.3808800690534482E-2</v>
      </c>
      <c r="H5" s="213">
        <v>6418587.929787402</v>
      </c>
      <c r="I5" s="214">
        <v>-3.8919732600186774E-2</v>
      </c>
      <c r="J5" s="213">
        <v>6290183.0999368243</v>
      </c>
      <c r="K5" s="214">
        <v>-2.000515241906653E-2</v>
      </c>
    </row>
    <row r="6" spans="1:11" ht="15" thickBot="1" x14ac:dyDescent="0.35">
      <c r="A6" s="155" t="s">
        <v>36</v>
      </c>
      <c r="B6" s="78" t="s">
        <v>40</v>
      </c>
      <c r="C6" s="80">
        <v>5491390.8701523812</v>
      </c>
      <c r="D6" s="213">
        <v>5497525.0261865463</v>
      </c>
      <c r="E6" s="214">
        <v>1.117049610783738E-3</v>
      </c>
      <c r="F6" s="213">
        <v>5374352.0407034317</v>
      </c>
      <c r="G6" s="214">
        <v>-2.2405170489702253E-2</v>
      </c>
      <c r="H6" s="213">
        <v>5306894.5458193934</v>
      </c>
      <c r="I6" s="214">
        <v>-1.255174472627385E-2</v>
      </c>
      <c r="J6" s="213">
        <v>5308277.415316334</v>
      </c>
      <c r="K6" s="214">
        <v>2.6057979577331913E-4</v>
      </c>
    </row>
    <row r="7" spans="1:11" ht="15" thickBot="1" x14ac:dyDescent="0.35">
      <c r="A7" s="157"/>
      <c r="B7" s="78" t="s">
        <v>41</v>
      </c>
      <c r="C7" s="80">
        <v>1829150.4510476189</v>
      </c>
      <c r="D7" s="213">
        <v>1807015.083613453</v>
      </c>
      <c r="E7" s="214">
        <v>-1.21014471070372E-2</v>
      </c>
      <c r="F7" s="213">
        <v>1905436.6234965685</v>
      </c>
      <c r="G7" s="214">
        <v>5.4466363217236635E-2</v>
      </c>
      <c r="H7" s="213">
        <v>1883168.8997806064</v>
      </c>
      <c r="I7" s="214">
        <v>-1.1686415303123421E-2</v>
      </c>
      <c r="J7" s="213">
        <v>1824989.704383665</v>
      </c>
      <c r="K7" s="214">
        <v>-3.0894305552581769E-2</v>
      </c>
    </row>
    <row r="8" spans="1:11" ht="15" thickBot="1" x14ac:dyDescent="0.35">
      <c r="A8" s="155" t="s">
        <v>26</v>
      </c>
      <c r="B8" s="78" t="s">
        <v>40</v>
      </c>
      <c r="C8" s="80">
        <v>3060738.67465817</v>
      </c>
      <c r="D8" s="213">
        <v>3059870.4181251973</v>
      </c>
      <c r="E8" s="214">
        <v>-2.8367548662733277E-4</v>
      </c>
      <c r="F8" s="213">
        <v>3007301.3967182995</v>
      </c>
      <c r="G8" s="214">
        <v>-1.7180146288386711E-2</v>
      </c>
      <c r="H8" s="213">
        <v>2997856.3639171482</v>
      </c>
      <c r="I8" s="214">
        <v>-3.1407004337703492E-3</v>
      </c>
      <c r="J8" s="213">
        <v>2994139.5804202999</v>
      </c>
      <c r="K8" s="214">
        <v>-1.2398137354359129E-3</v>
      </c>
    </row>
    <row r="9" spans="1:11" ht="15" thickBot="1" x14ac:dyDescent="0.35">
      <c r="A9" s="157"/>
      <c r="B9" s="78" t="s">
        <v>41</v>
      </c>
      <c r="C9" s="80">
        <v>915419.54704183037</v>
      </c>
      <c r="D9" s="213">
        <v>892842.69287480274</v>
      </c>
      <c r="E9" s="214">
        <v>-2.4662849116543928E-2</v>
      </c>
      <c r="F9" s="213">
        <v>929350.56178170082</v>
      </c>
      <c r="G9" s="214">
        <v>4.0889474930179359E-2</v>
      </c>
      <c r="H9" s="213">
        <v>893487.38008285186</v>
      </c>
      <c r="I9" s="214">
        <v>-3.8589508817957752E-2</v>
      </c>
      <c r="J9" s="213">
        <v>859265.27387969999</v>
      </c>
      <c r="K9" s="214">
        <v>-3.8301723075236382E-2</v>
      </c>
    </row>
    <row r="10" spans="1:11" ht="15" thickBot="1" x14ac:dyDescent="0.35">
      <c r="A10" s="155" t="s">
        <v>27</v>
      </c>
      <c r="B10" s="78" t="s">
        <v>40</v>
      </c>
      <c r="C10" s="80">
        <v>508601.97997250699</v>
      </c>
      <c r="D10" s="213">
        <v>495868.23640784674</v>
      </c>
      <c r="E10" s="214">
        <v>-2.5036755785631359E-2</v>
      </c>
      <c r="F10" s="213">
        <v>521133.20003144769</v>
      </c>
      <c r="G10" s="214">
        <v>5.0950961905978476E-2</v>
      </c>
      <c r="H10" s="213">
        <v>525242.06102351239</v>
      </c>
      <c r="I10" s="214">
        <v>7.8844736658818526E-3</v>
      </c>
      <c r="J10" s="213">
        <v>531693.84862174804</v>
      </c>
      <c r="K10" s="214">
        <v>1.2283455718804071E-2</v>
      </c>
    </row>
    <row r="11" spans="1:11" ht="15" thickBot="1" x14ac:dyDescent="0.35">
      <c r="A11" s="157"/>
      <c r="B11" s="78" t="s">
        <v>41</v>
      </c>
      <c r="C11" s="80">
        <v>274212.00292749295</v>
      </c>
      <c r="D11" s="213">
        <v>274620.05080215324</v>
      </c>
      <c r="E11" s="214">
        <v>1.4880744471574836E-3</v>
      </c>
      <c r="F11" s="213">
        <v>289796.39077855228</v>
      </c>
      <c r="G11" s="214">
        <v>5.5263044093355917E-2</v>
      </c>
      <c r="H11" s="213">
        <v>292001.5857764876</v>
      </c>
      <c r="I11" s="214">
        <v>7.609463292523877E-3</v>
      </c>
      <c r="J11" s="213">
        <v>297180.94764825201</v>
      </c>
      <c r="K11" s="214">
        <v>1.7737444329254171E-2</v>
      </c>
    </row>
    <row r="12" spans="1:11" ht="15" thickBot="1" x14ac:dyDescent="0.35">
      <c r="A12" s="155" t="s">
        <v>9</v>
      </c>
      <c r="B12" s="78" t="s">
        <v>40</v>
      </c>
      <c r="C12" s="80">
        <v>415322.6208926065</v>
      </c>
      <c r="D12" s="213">
        <v>416067.7640761052</v>
      </c>
      <c r="E12" s="214">
        <v>1.7941309864057953E-3</v>
      </c>
      <c r="F12" s="213">
        <v>383135.13650767953</v>
      </c>
      <c r="G12" s="214">
        <v>-7.9152076685281902E-2</v>
      </c>
      <c r="H12" s="213">
        <v>325719.03760894283</v>
      </c>
      <c r="I12" s="214">
        <v>-0.14985860973778331</v>
      </c>
      <c r="J12" s="213">
        <v>336385.71975852159</v>
      </c>
      <c r="K12" s="214">
        <v>3.2748107779887015E-2</v>
      </c>
    </row>
    <row r="13" spans="1:11" ht="15" thickBot="1" x14ac:dyDescent="0.35">
      <c r="A13" s="157"/>
      <c r="B13" s="78" t="s">
        <v>41</v>
      </c>
      <c r="C13" s="80">
        <v>636253.89250739361</v>
      </c>
      <c r="D13" s="213">
        <v>625929.60492389475</v>
      </c>
      <c r="E13" s="214">
        <v>-1.6226678854273424E-2</v>
      </c>
      <c r="F13" s="213">
        <v>596393.5175523205</v>
      </c>
      <c r="G13" s="214">
        <v>-4.7187554541641252E-2</v>
      </c>
      <c r="H13" s="213">
        <v>588128.77018105716</v>
      </c>
      <c r="I13" s="214">
        <v>-1.3857875929274011E-2</v>
      </c>
      <c r="J13" s="213">
        <v>556395.88862147846</v>
      </c>
      <c r="K13" s="214">
        <v>-5.3955669520825533E-2</v>
      </c>
    </row>
    <row r="14" spans="1:11" ht="15" thickBot="1" x14ac:dyDescent="0.35">
      <c r="A14" s="155" t="s">
        <v>28</v>
      </c>
      <c r="B14" s="78" t="s">
        <v>40</v>
      </c>
      <c r="C14" s="80">
        <v>1756224.6264652959</v>
      </c>
      <c r="D14" s="213">
        <v>1702272.8001756747</v>
      </c>
      <c r="E14" s="214">
        <v>-3.0720344924332621E-2</v>
      </c>
      <c r="F14" s="213">
        <v>1498121.5245158626</v>
      </c>
      <c r="G14" s="214">
        <v>-0.1199286481219366</v>
      </c>
      <c r="H14" s="213">
        <v>1327445.5208991608</v>
      </c>
      <c r="I14" s="214">
        <v>-0.11392667472143692</v>
      </c>
      <c r="J14" s="213">
        <v>1354609.2037417167</v>
      </c>
      <c r="K14" s="214">
        <v>2.0463124410677436E-2</v>
      </c>
    </row>
    <row r="15" spans="1:11" ht="15" thickBot="1" x14ac:dyDescent="0.35">
      <c r="A15" s="157"/>
      <c r="B15" s="78" t="s">
        <v>41</v>
      </c>
      <c r="C15" s="80">
        <v>3314527.064934704</v>
      </c>
      <c r="D15" s="213">
        <v>3212206.4479243257</v>
      </c>
      <c r="E15" s="214">
        <v>-3.0870351940358698E-2</v>
      </c>
      <c r="F15" s="213">
        <v>2920760.7671841374</v>
      </c>
      <c r="G15" s="214">
        <v>-9.0730681687198445E-2</v>
      </c>
      <c r="H15" s="213">
        <v>2730541.088600839</v>
      </c>
      <c r="I15" s="214">
        <v>-6.5126757631261412E-2</v>
      </c>
      <c r="J15" s="213">
        <v>2725220.3460582835</v>
      </c>
      <c r="K15" s="214">
        <v>-1.9486037272129497E-3</v>
      </c>
    </row>
  </sheetData>
  <mergeCells count="13">
    <mergeCell ref="A1:K1"/>
    <mergeCell ref="D2:E2"/>
    <mergeCell ref="F2:G2"/>
    <mergeCell ref="H2:I2"/>
    <mergeCell ref="J2:K2"/>
    <mergeCell ref="A2:A3"/>
    <mergeCell ref="B2:B3"/>
    <mergeCell ref="A14:A15"/>
    <mergeCell ref="A4:A5"/>
    <mergeCell ref="A6:A7"/>
    <mergeCell ref="A8:A9"/>
    <mergeCell ref="A12:A13"/>
    <mergeCell ref="A10:A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20835-2F45-431E-9D0A-AA7719E2D92C}">
  <dimension ref="A1:O27"/>
  <sheetViews>
    <sheetView zoomScale="80" zoomScaleNormal="80" workbookViewId="0">
      <selection activeCell="N13" sqref="N13"/>
    </sheetView>
  </sheetViews>
  <sheetFormatPr defaultColWidth="8.88671875" defaultRowHeight="14.4" x14ac:dyDescent="0.3"/>
  <cols>
    <col min="1" max="1" width="25.6640625" bestFit="1" customWidth="1"/>
    <col min="2" max="2" width="10" bestFit="1" customWidth="1"/>
    <col min="3" max="3" width="12" bestFit="1" customWidth="1"/>
    <col min="4" max="11" width="15.6640625" customWidth="1"/>
  </cols>
  <sheetData>
    <row r="1" spans="1:12" ht="18.600000000000001" thickBot="1" x14ac:dyDescent="0.4">
      <c r="A1" s="153" t="s">
        <v>267</v>
      </c>
      <c r="B1" s="153"/>
      <c r="C1" s="153"/>
      <c r="D1" s="153"/>
      <c r="E1" s="153"/>
      <c r="F1" s="153"/>
      <c r="G1" s="153"/>
      <c r="H1" s="153"/>
      <c r="I1" s="153"/>
      <c r="J1" s="153"/>
      <c r="K1" s="153"/>
    </row>
    <row r="2" spans="1:12" ht="15" thickBot="1" x14ac:dyDescent="0.35">
      <c r="A2" s="159" t="s">
        <v>21</v>
      </c>
      <c r="B2" s="159" t="s">
        <v>42</v>
      </c>
      <c r="C2" s="82" t="s">
        <v>20</v>
      </c>
      <c r="D2" s="167" t="s">
        <v>1</v>
      </c>
      <c r="E2" s="168"/>
      <c r="F2" s="167" t="s">
        <v>2</v>
      </c>
      <c r="G2" s="168"/>
      <c r="H2" s="167" t="s">
        <v>3</v>
      </c>
      <c r="I2" s="168"/>
      <c r="J2" s="167" t="s">
        <v>4</v>
      </c>
      <c r="K2" s="168"/>
    </row>
    <row r="3" spans="1:12" ht="29.4" thickBot="1" x14ac:dyDescent="0.35">
      <c r="A3" s="160"/>
      <c r="B3" s="160"/>
      <c r="C3" s="82" t="s">
        <v>22</v>
      </c>
      <c r="D3" s="90" t="s">
        <v>22</v>
      </c>
      <c r="E3" s="98" t="s">
        <v>23</v>
      </c>
      <c r="F3" s="90" t="s">
        <v>22</v>
      </c>
      <c r="G3" s="98" t="s">
        <v>23</v>
      </c>
      <c r="H3" s="90" t="s">
        <v>22</v>
      </c>
      <c r="I3" s="98" t="s">
        <v>23</v>
      </c>
      <c r="J3" s="90" t="s">
        <v>22</v>
      </c>
      <c r="K3" s="98" t="s">
        <v>23</v>
      </c>
    </row>
    <row r="4" spans="1:12" ht="15" thickBot="1" x14ac:dyDescent="0.35">
      <c r="A4" s="164" t="s">
        <v>5</v>
      </c>
      <c r="B4" s="78" t="s">
        <v>43</v>
      </c>
      <c r="C4" s="97">
        <v>850152.58664848877</v>
      </c>
      <c r="D4" s="211">
        <v>920684.79168733931</v>
      </c>
      <c r="E4" s="212">
        <v>8.2964171545846677E-2</v>
      </c>
      <c r="F4" s="211">
        <v>897925.60043587489</v>
      </c>
      <c r="G4" s="212">
        <v>-2.4719851415980987E-2</v>
      </c>
      <c r="H4" s="211">
        <v>907228.93579159968</v>
      </c>
      <c r="I4" s="212">
        <v>1.0360920048619437E-2</v>
      </c>
      <c r="J4" s="211">
        <v>981842.02374592773</v>
      </c>
      <c r="K4" s="212">
        <v>8.2242844127568215E-2</v>
      </c>
      <c r="L4" s="7"/>
    </row>
    <row r="5" spans="1:12" ht="15" thickBot="1" x14ac:dyDescent="0.35">
      <c r="A5" s="165"/>
      <c r="B5" s="78" t="s">
        <v>44</v>
      </c>
      <c r="C5" s="97">
        <v>11096375.189701665</v>
      </c>
      <c r="D5" s="211">
        <v>10981600.349142218</v>
      </c>
      <c r="E5" s="212">
        <v>-1.0343453478931397E-2</v>
      </c>
      <c r="F5" s="211">
        <v>10482342.123445196</v>
      </c>
      <c r="G5" s="212">
        <v>-4.5463157447358737E-2</v>
      </c>
      <c r="H5" s="211">
        <v>10264452.191282256</v>
      </c>
      <c r="I5" s="212">
        <v>-2.078637861624455E-2</v>
      </c>
      <c r="J5" s="211">
        <v>10299964.730172578</v>
      </c>
      <c r="K5" s="212">
        <v>3.4597597834284954E-3</v>
      </c>
    </row>
    <row r="6" spans="1:12" ht="15" thickBot="1" x14ac:dyDescent="0.35">
      <c r="A6" s="166"/>
      <c r="B6" s="78" t="s">
        <v>45</v>
      </c>
      <c r="C6" s="97">
        <v>6516073.579098844</v>
      </c>
      <c r="D6" s="211">
        <v>6339533.5233714422</v>
      </c>
      <c r="E6" s="212">
        <v>-2.7093011394726529E-2</v>
      </c>
      <c r="F6" s="211">
        <v>6426585.4971349295</v>
      </c>
      <c r="G6" s="212">
        <v>1.3731605557815829E-2</v>
      </c>
      <c r="H6" s="211">
        <v>6074476.2950671427</v>
      </c>
      <c r="I6" s="212">
        <v>-5.4789468252583351E-2</v>
      </c>
      <c r="J6" s="211">
        <v>5871510.1086774943</v>
      </c>
      <c r="K6" s="212">
        <v>-3.3412952249804562E-2</v>
      </c>
    </row>
    <row r="7" spans="1:12" ht="15" thickBot="1" x14ac:dyDescent="0.35">
      <c r="A7" s="164" t="s">
        <v>36</v>
      </c>
      <c r="B7" s="78" t="s">
        <v>43</v>
      </c>
      <c r="C7" s="97">
        <v>143537.83486013446</v>
      </c>
      <c r="D7" s="211">
        <v>150054.40435397174</v>
      </c>
      <c r="E7" s="212">
        <v>4.5399664138637164E-2</v>
      </c>
      <c r="F7" s="211">
        <v>154314.50405076062</v>
      </c>
      <c r="G7" s="212">
        <v>2.8390367581210718E-2</v>
      </c>
      <c r="H7" s="211">
        <v>156973.84902315322</v>
      </c>
      <c r="I7" s="212">
        <v>1.7233279455817208E-2</v>
      </c>
      <c r="J7" s="211">
        <v>170224.84803935059</v>
      </c>
      <c r="K7" s="212">
        <v>8.441532840443311E-2</v>
      </c>
    </row>
    <row r="8" spans="1:12" ht="15" thickBot="1" x14ac:dyDescent="0.35">
      <c r="A8" s="165"/>
      <c r="B8" s="78" t="s">
        <v>44</v>
      </c>
      <c r="C8" s="97">
        <v>5146373.4355712319</v>
      </c>
      <c r="D8" s="211">
        <v>5143989.2921547461</v>
      </c>
      <c r="E8" s="212">
        <v>-4.6326669572926971E-4</v>
      </c>
      <c r="F8" s="211">
        <v>5049652.5332500963</v>
      </c>
      <c r="G8" s="212">
        <v>-1.8339221477098655E-2</v>
      </c>
      <c r="H8" s="211">
        <v>5029008.340445606</v>
      </c>
      <c r="I8" s="212">
        <v>-4.0882402637717474E-3</v>
      </c>
      <c r="J8" s="211">
        <v>5030646.7996566044</v>
      </c>
      <c r="K8" s="212">
        <v>3.2580164916828913E-4</v>
      </c>
    </row>
    <row r="9" spans="1:12" ht="15" thickBot="1" x14ac:dyDescent="0.35">
      <c r="A9" s="166"/>
      <c r="B9" s="78" t="s">
        <v>45</v>
      </c>
      <c r="C9" s="97">
        <v>2030630.0507686338</v>
      </c>
      <c r="D9" s="211">
        <v>2010496.4132912818</v>
      </c>
      <c r="E9" s="212">
        <v>-9.9149707105590235E-3</v>
      </c>
      <c r="F9" s="211">
        <v>2075821.6268991434</v>
      </c>
      <c r="G9" s="212">
        <v>3.2492081645110193E-2</v>
      </c>
      <c r="H9" s="211">
        <v>2004081.2561312409</v>
      </c>
      <c r="I9" s="212">
        <v>-3.4559988121459218E-2</v>
      </c>
      <c r="J9" s="211">
        <v>1932395.4720040448</v>
      </c>
      <c r="K9" s="212">
        <v>-3.5769899003786465E-2</v>
      </c>
    </row>
    <row r="10" spans="1:12" ht="15" thickBot="1" x14ac:dyDescent="0.35">
      <c r="A10" s="164" t="s">
        <v>26</v>
      </c>
      <c r="B10" s="78" t="s">
        <v>43</v>
      </c>
      <c r="C10" s="97">
        <v>36243.252471670712</v>
      </c>
      <c r="D10" s="211">
        <v>38967.015440298455</v>
      </c>
      <c r="E10" s="212">
        <v>7.5152277537915646E-2</v>
      </c>
      <c r="F10" s="211">
        <v>37717.74615513481</v>
      </c>
      <c r="G10" s="212">
        <v>-3.2059660485870611E-2</v>
      </c>
      <c r="H10" s="211">
        <v>38306.018757558879</v>
      </c>
      <c r="I10" s="212">
        <v>1.5596706123544024E-2</v>
      </c>
      <c r="J10" s="211">
        <v>44165.641898774484</v>
      </c>
      <c r="K10" s="212">
        <v>0.152968732624017</v>
      </c>
    </row>
    <row r="11" spans="1:12" ht="15" thickBot="1" x14ac:dyDescent="0.35">
      <c r="A11" s="165"/>
      <c r="B11" s="78" t="s">
        <v>44</v>
      </c>
      <c r="C11" s="97">
        <v>2347642.0776978312</v>
      </c>
      <c r="D11" s="211">
        <v>2337317.3813630152</v>
      </c>
      <c r="E11" s="212">
        <v>-4.3979005287470008E-3</v>
      </c>
      <c r="F11" s="211">
        <v>2274971.4218869498</v>
      </c>
      <c r="G11" s="212">
        <v>-2.6674152159732789E-2</v>
      </c>
      <c r="H11" s="211">
        <v>2280766.6361259185</v>
      </c>
      <c r="I11" s="212">
        <v>2.5473789179126793E-3</v>
      </c>
      <c r="J11" s="211">
        <v>2283132.7404848137</v>
      </c>
      <c r="K11" s="212">
        <v>1.0374162447914781E-3</v>
      </c>
    </row>
    <row r="12" spans="1:12" ht="15" thickBot="1" x14ac:dyDescent="0.35">
      <c r="A12" s="166"/>
      <c r="B12" s="78" t="s">
        <v>45</v>
      </c>
      <c r="C12" s="97">
        <v>1592272.8915304984</v>
      </c>
      <c r="D12" s="211">
        <v>1576428.7141966864</v>
      </c>
      <c r="E12" s="212">
        <v>-9.9506670107173401E-3</v>
      </c>
      <c r="F12" s="211">
        <v>1623962.7904579155</v>
      </c>
      <c r="G12" s="212">
        <v>3.0153013474796708E-2</v>
      </c>
      <c r="H12" s="211">
        <v>1572271.0891165223</v>
      </c>
      <c r="I12" s="212">
        <v>-3.1830594669485901E-2</v>
      </c>
      <c r="J12" s="211">
        <v>1526106.4719164115</v>
      </c>
      <c r="K12" s="212">
        <v>-2.9361741445014578E-2</v>
      </c>
    </row>
    <row r="13" spans="1:12" ht="15" thickBot="1" x14ac:dyDescent="0.35">
      <c r="A13" s="164" t="s">
        <v>27</v>
      </c>
      <c r="B13" s="78" t="s">
        <v>43</v>
      </c>
      <c r="C13" s="97">
        <v>792.97534622631656</v>
      </c>
      <c r="D13" s="211">
        <v>774.68430783413328</v>
      </c>
      <c r="E13" s="212">
        <v>-2.306633929948565E-2</v>
      </c>
      <c r="F13" s="211">
        <v>1023.8441125804063</v>
      </c>
      <c r="G13" s="212">
        <v>0.32162753553492696</v>
      </c>
      <c r="H13" s="211">
        <v>1068.6655459988337</v>
      </c>
      <c r="I13" s="212">
        <v>4.3777595502760169E-2</v>
      </c>
      <c r="J13" s="211">
        <v>1197.3324025518418</v>
      </c>
      <c r="K13" s="212">
        <v>0.1203995553470838</v>
      </c>
    </row>
    <row r="14" spans="1:12" ht="15" thickBot="1" x14ac:dyDescent="0.35">
      <c r="A14" s="165"/>
      <c r="B14" s="78" t="s">
        <v>44</v>
      </c>
      <c r="C14" s="97">
        <v>135217.8337843795</v>
      </c>
      <c r="D14" s="211">
        <v>139131.73892327695</v>
      </c>
      <c r="E14" s="212">
        <v>2.8945184443189831E-2</v>
      </c>
      <c r="F14" s="211">
        <v>151249.59605472747</v>
      </c>
      <c r="G14" s="212">
        <v>8.709628173434103E-2</v>
      </c>
      <c r="H14" s="211">
        <v>166400.77907095355</v>
      </c>
      <c r="I14" s="212">
        <v>0.10017337838537976</v>
      </c>
      <c r="J14" s="211">
        <v>173705.64356946992</v>
      </c>
      <c r="K14" s="212">
        <v>4.389922054031703E-2</v>
      </c>
    </row>
    <row r="15" spans="1:12" ht="15" thickBot="1" x14ac:dyDescent="0.35">
      <c r="A15" s="166"/>
      <c r="B15" s="78" t="s">
        <v>45</v>
      </c>
      <c r="C15" s="97">
        <v>646803.17376939417</v>
      </c>
      <c r="D15" s="211">
        <v>630581.86397888896</v>
      </c>
      <c r="E15" s="212">
        <v>-2.5079205619805145E-2</v>
      </c>
      <c r="F15" s="211">
        <v>658656.15064269211</v>
      </c>
      <c r="G15" s="212">
        <v>4.4521240250485539E-2</v>
      </c>
      <c r="H15" s="211">
        <v>649774.20218304754</v>
      </c>
      <c r="I15" s="212">
        <v>-1.3484954859949161E-2</v>
      </c>
      <c r="J15" s="211">
        <v>653971.82029797835</v>
      </c>
      <c r="K15" s="212">
        <v>6.4601181469317037E-3</v>
      </c>
    </row>
    <row r="16" spans="1:12" ht="15" thickBot="1" x14ac:dyDescent="0.35">
      <c r="A16" s="164" t="s">
        <v>9</v>
      </c>
      <c r="B16" s="78" t="s">
        <v>43</v>
      </c>
      <c r="C16" s="97">
        <v>92920.367636466748</v>
      </c>
      <c r="D16" s="211">
        <v>103628.69885112865</v>
      </c>
      <c r="E16" s="212">
        <v>0.1152420237569034</v>
      </c>
      <c r="F16" s="211">
        <v>100830.42353660369</v>
      </c>
      <c r="G16" s="212">
        <v>-2.7002899250379686E-2</v>
      </c>
      <c r="H16" s="211">
        <v>104144.60541921441</v>
      </c>
      <c r="I16" s="212">
        <v>3.286886800993738E-2</v>
      </c>
      <c r="J16" s="211">
        <v>110567.86491148216</v>
      </c>
      <c r="K16" s="212">
        <v>6.1676353435803355E-2</v>
      </c>
    </row>
    <row r="17" spans="1:15" ht="15" thickBot="1" x14ac:dyDescent="0.35">
      <c r="A17" s="165"/>
      <c r="B17" s="78" t="s">
        <v>44</v>
      </c>
      <c r="C17" s="97">
        <v>581166.08318980166</v>
      </c>
      <c r="D17" s="211">
        <v>575968.45021337736</v>
      </c>
      <c r="E17" s="212">
        <v>-8.9434554540699374E-3</v>
      </c>
      <c r="F17" s="211">
        <v>523052.5544158828</v>
      </c>
      <c r="G17" s="212">
        <v>-9.187290688906824E-2</v>
      </c>
      <c r="H17" s="211">
        <v>481754.74990376236</v>
      </c>
      <c r="I17" s="212">
        <v>-7.8955363401751466E-2</v>
      </c>
      <c r="J17" s="211">
        <v>480136.50681467802</v>
      </c>
      <c r="K17" s="212">
        <v>-3.3590599561449386E-3</v>
      </c>
    </row>
    <row r="18" spans="1:15" ht="15" thickBot="1" x14ac:dyDescent="0.35">
      <c r="A18" s="166"/>
      <c r="B18" s="78" t="s">
        <v>45</v>
      </c>
      <c r="C18" s="97">
        <v>377490.06257373159</v>
      </c>
      <c r="D18" s="211">
        <v>362400.21993549395</v>
      </c>
      <c r="E18" s="212">
        <v>-3.9974145373138814E-2</v>
      </c>
      <c r="F18" s="211">
        <v>355645.67610751354</v>
      </c>
      <c r="G18" s="212">
        <v>-1.8638354659891498E-2</v>
      </c>
      <c r="H18" s="211">
        <v>327948.45246702322</v>
      </c>
      <c r="I18" s="212">
        <v>-7.7878702037466385E-2</v>
      </c>
      <c r="J18" s="211">
        <v>302077.23665383982</v>
      </c>
      <c r="K18" s="212">
        <v>-7.8888055786099143E-2</v>
      </c>
    </row>
    <row r="19" spans="1:15" ht="15" thickBot="1" x14ac:dyDescent="0.35">
      <c r="A19" s="164" t="s">
        <v>28</v>
      </c>
      <c r="B19" s="78" t="s">
        <v>43</v>
      </c>
      <c r="C19" s="97">
        <v>574164.68773600622</v>
      </c>
      <c r="D19" s="211">
        <v>623638.9541705572</v>
      </c>
      <c r="E19" s="212">
        <v>8.6167379309991077E-2</v>
      </c>
      <c r="F19" s="211">
        <v>601756.60607152013</v>
      </c>
      <c r="G19" s="212">
        <v>-3.5088167524975566E-2</v>
      </c>
      <c r="H19" s="211">
        <v>603464.78572280228</v>
      </c>
      <c r="I19" s="212">
        <v>2.8386554198942537E-3</v>
      </c>
      <c r="J19" s="211">
        <v>652037.62805586727</v>
      </c>
      <c r="K19" s="212">
        <v>8.0489936583270083E-2</v>
      </c>
      <c r="L19" s="8"/>
      <c r="M19" s="8"/>
      <c r="N19" s="7"/>
      <c r="O19" s="7"/>
    </row>
    <row r="20" spans="1:15" ht="15" thickBot="1" x14ac:dyDescent="0.35">
      <c r="A20" s="165"/>
      <c r="B20" s="78" t="s">
        <v>44</v>
      </c>
      <c r="C20" s="97">
        <v>2752379.4525826192</v>
      </c>
      <c r="D20" s="211">
        <v>2651424.2366247764</v>
      </c>
      <c r="E20" s="212">
        <v>-3.6679250698196553E-2</v>
      </c>
      <c r="F20" s="211">
        <v>2292515.3032249887</v>
      </c>
      <c r="G20" s="212">
        <v>-0.13536458196394607</v>
      </c>
      <c r="H20" s="211">
        <v>2108012.0512000155</v>
      </c>
      <c r="I20" s="212">
        <v>-8.0480706831236426E-2</v>
      </c>
      <c r="J20" s="211">
        <v>2132039.1183160818</v>
      </c>
      <c r="K20" s="212">
        <v>1.1397974267931099E-2</v>
      </c>
      <c r="L20" s="8"/>
      <c r="M20" s="8"/>
      <c r="N20" s="7"/>
      <c r="O20" s="7"/>
    </row>
    <row r="21" spans="1:15" ht="15" thickBot="1" x14ac:dyDescent="0.35">
      <c r="A21" s="166"/>
      <c r="B21" s="78" t="s">
        <v>45</v>
      </c>
      <c r="C21" s="97">
        <v>1744207.5510813745</v>
      </c>
      <c r="D21" s="211">
        <v>1639416.0573046668</v>
      </c>
      <c r="E21" s="212">
        <v>-6.0079715691942148E-2</v>
      </c>
      <c r="F21" s="211">
        <v>1524610.3824034908</v>
      </c>
      <c r="G21" s="212">
        <v>-7.0028394799259153E-2</v>
      </c>
      <c r="H21" s="211">
        <v>1346509.7725771817</v>
      </c>
      <c r="I21" s="212">
        <v>-0.11681713038418395</v>
      </c>
      <c r="J21" s="211">
        <v>1295752.8034280511</v>
      </c>
      <c r="K21" s="212">
        <v>-3.7695210374881438E-2</v>
      </c>
      <c r="L21" s="8"/>
      <c r="M21" s="8"/>
      <c r="N21" s="7"/>
      <c r="O21" s="7"/>
    </row>
    <row r="27" spans="1:15" x14ac:dyDescent="0.3">
      <c r="C27" s="7"/>
      <c r="D27" s="7"/>
      <c r="E27" s="8"/>
      <c r="F27" s="7"/>
      <c r="G27" s="8"/>
      <c r="H27" s="7"/>
      <c r="I27" s="8"/>
      <c r="J27" s="7"/>
      <c r="K27" s="8"/>
    </row>
  </sheetData>
  <mergeCells count="13">
    <mergeCell ref="A1:K1"/>
    <mergeCell ref="A2:A3"/>
    <mergeCell ref="B2:B3"/>
    <mergeCell ref="D2:E2"/>
    <mergeCell ref="F2:G2"/>
    <mergeCell ref="H2:I2"/>
    <mergeCell ref="J2:K2"/>
    <mergeCell ref="A19:A21"/>
    <mergeCell ref="A4:A6"/>
    <mergeCell ref="A7:A9"/>
    <mergeCell ref="A10:A12"/>
    <mergeCell ref="A13:A15"/>
    <mergeCell ref="A16:A1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BEDD7-9B01-4C47-B009-2F56DAADFFC9}">
  <dimension ref="A1:L15"/>
  <sheetViews>
    <sheetView topLeftCell="A3" zoomScaleNormal="100" workbookViewId="0">
      <selection activeCell="B23" sqref="B23"/>
    </sheetView>
  </sheetViews>
  <sheetFormatPr defaultColWidth="8.88671875" defaultRowHeight="14.4" x14ac:dyDescent="0.3"/>
  <cols>
    <col min="1" max="1" width="20.6640625" bestFit="1" customWidth="1"/>
    <col min="2" max="2" width="23.33203125" customWidth="1"/>
    <col min="3" max="12" width="10.6640625" customWidth="1"/>
  </cols>
  <sheetData>
    <row r="1" spans="1:12" ht="18.600000000000001" thickBot="1" x14ac:dyDescent="0.4">
      <c r="A1" s="153" t="s">
        <v>46</v>
      </c>
      <c r="B1" s="153"/>
      <c r="C1" s="153"/>
      <c r="D1" s="153"/>
      <c r="E1" s="153"/>
      <c r="F1" s="153"/>
      <c r="G1" s="153"/>
      <c r="H1" s="153"/>
      <c r="I1" s="153"/>
      <c r="J1" s="153"/>
      <c r="K1" s="153"/>
      <c r="L1" s="153"/>
    </row>
    <row r="2" spans="1:12" ht="15" thickBot="1" x14ac:dyDescent="0.35">
      <c r="A2" s="159" t="s">
        <v>30</v>
      </c>
      <c r="B2" s="159" t="s">
        <v>21</v>
      </c>
      <c r="C2" s="167" t="s">
        <v>20</v>
      </c>
      <c r="D2" s="168"/>
      <c r="E2" s="167" t="s">
        <v>1</v>
      </c>
      <c r="F2" s="168"/>
      <c r="G2" s="167" t="s">
        <v>2</v>
      </c>
      <c r="H2" s="168"/>
      <c r="I2" s="167" t="s">
        <v>3</v>
      </c>
      <c r="J2" s="168"/>
      <c r="K2" s="167" t="s">
        <v>4</v>
      </c>
      <c r="L2" s="168"/>
    </row>
    <row r="3" spans="1:12" ht="15" thickBot="1" x14ac:dyDescent="0.35">
      <c r="A3" s="169"/>
      <c r="B3" s="169"/>
      <c r="C3" s="167" t="s">
        <v>39</v>
      </c>
      <c r="D3" s="168"/>
      <c r="E3" s="167" t="s">
        <v>39</v>
      </c>
      <c r="F3" s="168"/>
      <c r="G3" s="167" t="s">
        <v>39</v>
      </c>
      <c r="H3" s="168"/>
      <c r="I3" s="167" t="s">
        <v>39</v>
      </c>
      <c r="J3" s="168"/>
      <c r="K3" s="167" t="s">
        <v>39</v>
      </c>
      <c r="L3" s="168"/>
    </row>
    <row r="4" spans="1:12" ht="15" thickBot="1" x14ac:dyDescent="0.35">
      <c r="A4" s="169"/>
      <c r="B4" s="169"/>
      <c r="C4" s="90" t="s">
        <v>40</v>
      </c>
      <c r="D4" s="91" t="s">
        <v>41</v>
      </c>
      <c r="E4" s="90" t="s">
        <v>40</v>
      </c>
      <c r="F4" s="91" t="s">
        <v>41</v>
      </c>
      <c r="G4" s="90" t="s">
        <v>40</v>
      </c>
      <c r="H4" s="91" t="s">
        <v>41</v>
      </c>
      <c r="I4" s="90" t="s">
        <v>40</v>
      </c>
      <c r="J4" s="91" t="s">
        <v>41</v>
      </c>
      <c r="K4" s="90" t="s">
        <v>40</v>
      </c>
      <c r="L4" s="91" t="s">
        <v>41</v>
      </c>
    </row>
    <row r="5" spans="1:12" ht="29.4" thickBot="1" x14ac:dyDescent="0.35">
      <c r="A5" s="160"/>
      <c r="B5" s="160"/>
      <c r="C5" s="92" t="s">
        <v>47</v>
      </c>
      <c r="D5" s="93" t="s">
        <v>47</v>
      </c>
      <c r="E5" s="92" t="s">
        <v>47</v>
      </c>
      <c r="F5" s="93" t="s">
        <v>47</v>
      </c>
      <c r="G5" s="92" t="s">
        <v>47</v>
      </c>
      <c r="H5" s="93" t="s">
        <v>47</v>
      </c>
      <c r="I5" s="92" t="s">
        <v>47</v>
      </c>
      <c r="J5" s="93" t="s">
        <v>47</v>
      </c>
      <c r="K5" s="92" t="s">
        <v>47</v>
      </c>
      <c r="L5" s="93" t="s">
        <v>47</v>
      </c>
    </row>
    <row r="6" spans="1:12" ht="20.100000000000001" customHeight="1" thickBot="1" x14ac:dyDescent="0.35">
      <c r="A6" s="164" t="s">
        <v>31</v>
      </c>
      <c r="B6" s="147" t="s">
        <v>5</v>
      </c>
      <c r="C6" s="94">
        <v>22.479431122000001</v>
      </c>
      <c r="D6" s="95">
        <v>27.988932085999998</v>
      </c>
      <c r="E6" s="94">
        <v>22.457691969999999</v>
      </c>
      <c r="F6" s="95">
        <v>27.754416727999999</v>
      </c>
      <c r="G6" s="94">
        <v>22.565505942000001</v>
      </c>
      <c r="H6" s="95">
        <v>27.408619989000002</v>
      </c>
      <c r="I6" s="94">
        <v>22.444978023000001</v>
      </c>
      <c r="J6" s="95">
        <v>27.234889544000001</v>
      </c>
      <c r="K6" s="94">
        <v>22.399823743999999</v>
      </c>
      <c r="L6" s="95">
        <v>27.020189672000001</v>
      </c>
    </row>
    <row r="7" spans="1:12" ht="18.600000000000001" customHeight="1" thickBot="1" x14ac:dyDescent="0.35">
      <c r="A7" s="165"/>
      <c r="B7" s="147" t="s">
        <v>36</v>
      </c>
      <c r="C7" s="94">
        <v>21.686888119999999</v>
      </c>
      <c r="D7" s="95">
        <v>27.57061144</v>
      </c>
      <c r="E7" s="94">
        <v>21.65812566</v>
      </c>
      <c r="F7" s="95">
        <v>27.492951850000001</v>
      </c>
      <c r="G7" s="94">
        <v>21.71913966</v>
      </c>
      <c r="H7" s="95">
        <v>27.179879400000001</v>
      </c>
      <c r="I7" s="94">
        <v>21.596093453000002</v>
      </c>
      <c r="J7" s="95">
        <v>26.958509306</v>
      </c>
      <c r="K7" s="94">
        <v>21.546353700000001</v>
      </c>
      <c r="L7" s="95">
        <v>26.816649674000001</v>
      </c>
    </row>
    <row r="8" spans="1:12" ht="22.8" customHeight="1" thickBot="1" x14ac:dyDescent="0.35">
      <c r="A8" s="165"/>
      <c r="B8" s="147" t="s">
        <v>26</v>
      </c>
      <c r="C8" s="94">
        <v>22.498233939999999</v>
      </c>
      <c r="D8" s="95">
        <v>31.347298649999999</v>
      </c>
      <c r="E8" s="94">
        <v>22.499612150000001</v>
      </c>
      <c r="F8" s="95">
        <v>31.093558309999999</v>
      </c>
      <c r="G8" s="94">
        <v>22.61796592</v>
      </c>
      <c r="H8" s="95">
        <v>30.933625169999999</v>
      </c>
      <c r="I8" s="94">
        <v>22.516033032999999</v>
      </c>
      <c r="J8" s="95">
        <v>30.917529109</v>
      </c>
      <c r="K8" s="94">
        <v>22.487002272000002</v>
      </c>
      <c r="L8" s="95">
        <v>30.854476392999999</v>
      </c>
    </row>
    <row r="9" spans="1:12" ht="20.399999999999999" customHeight="1" thickBot="1" x14ac:dyDescent="0.35">
      <c r="A9" s="165"/>
      <c r="B9" s="147" t="s">
        <v>27</v>
      </c>
      <c r="C9" s="94">
        <v>32.604872350000001</v>
      </c>
      <c r="D9" s="95">
        <v>34.727824149999996</v>
      </c>
      <c r="E9" s="94">
        <v>32.473956690000001</v>
      </c>
      <c r="F9" s="95">
        <v>34.59349555</v>
      </c>
      <c r="G9" s="94">
        <v>32.408151349999997</v>
      </c>
      <c r="H9" s="95">
        <v>34.236718770000003</v>
      </c>
      <c r="I9" s="94">
        <v>31.966852629000002</v>
      </c>
      <c r="J9" s="95">
        <v>34.350517285000002</v>
      </c>
      <c r="K9" s="94">
        <v>31.780147418999999</v>
      </c>
      <c r="L9" s="95">
        <v>34.426848018999998</v>
      </c>
    </row>
    <row r="10" spans="1:12" ht="20.100000000000001" customHeight="1" thickBot="1" x14ac:dyDescent="0.35">
      <c r="A10" s="165"/>
      <c r="B10" s="147" t="s">
        <v>9</v>
      </c>
      <c r="C10" s="94">
        <v>25.934753480000001</v>
      </c>
      <c r="D10" s="95">
        <v>28.390152279999999</v>
      </c>
      <c r="E10" s="94">
        <v>25.587332440000001</v>
      </c>
      <c r="F10" s="95">
        <v>27.954280239999999</v>
      </c>
      <c r="G10" s="94">
        <v>25.86046924</v>
      </c>
      <c r="H10" s="95">
        <v>27.523344089999998</v>
      </c>
      <c r="I10" s="94">
        <v>26.393276598</v>
      </c>
      <c r="J10" s="95">
        <v>27.560961633000002</v>
      </c>
      <c r="K10" s="94">
        <v>26.391513096000001</v>
      </c>
      <c r="L10" s="95">
        <v>26.749113692000002</v>
      </c>
    </row>
    <row r="11" spans="1:12" ht="20.100000000000001" customHeight="1" thickBot="1" x14ac:dyDescent="0.35">
      <c r="A11" s="166"/>
      <c r="B11" s="147" t="s">
        <v>28</v>
      </c>
      <c r="C11" s="94">
        <v>24.625855730000001</v>
      </c>
      <c r="D11" s="95">
        <v>25.976942510000001</v>
      </c>
      <c r="E11" s="94">
        <v>24.516159139999999</v>
      </c>
      <c r="F11" s="95">
        <v>25.54072962</v>
      </c>
      <c r="G11" s="94">
        <v>24.490476900000001</v>
      </c>
      <c r="H11" s="95">
        <v>24.818960870000002</v>
      </c>
      <c r="I11" s="94">
        <v>24.227384598</v>
      </c>
      <c r="J11" s="95">
        <v>24.584902933999999</v>
      </c>
      <c r="K11" s="94">
        <v>24.165709154999998</v>
      </c>
      <c r="L11" s="95">
        <v>24.294021945000001</v>
      </c>
    </row>
    <row r="12" spans="1:12" ht="20.100000000000001" customHeight="1" thickBot="1" x14ac:dyDescent="0.35">
      <c r="A12" s="164" t="s">
        <v>35</v>
      </c>
      <c r="B12" s="147" t="s">
        <v>5</v>
      </c>
      <c r="C12" s="94">
        <v>30.310787401999999</v>
      </c>
      <c r="D12" s="95">
        <v>35.192277154000003</v>
      </c>
      <c r="E12" s="94">
        <v>30.322131323000001</v>
      </c>
      <c r="F12" s="95">
        <v>35.245460379000001</v>
      </c>
      <c r="G12" s="94">
        <v>30.414008051</v>
      </c>
      <c r="H12" s="95">
        <v>35.153284409000001</v>
      </c>
      <c r="I12" s="94">
        <v>30.164885514000002</v>
      </c>
      <c r="J12" s="95">
        <v>35.384784002000004</v>
      </c>
      <c r="K12" s="94">
        <v>30.112040800999999</v>
      </c>
      <c r="L12" s="95">
        <v>35.329158186000001</v>
      </c>
    </row>
    <row r="13" spans="1:12" ht="20.100000000000001" customHeight="1" thickBot="1" x14ac:dyDescent="0.35">
      <c r="A13" s="165"/>
      <c r="B13" s="147" t="s">
        <v>36</v>
      </c>
      <c r="C13" s="94">
        <v>28.834995760000002</v>
      </c>
      <c r="D13" s="95">
        <v>34.385738740000001</v>
      </c>
      <c r="E13" s="94">
        <v>28.890837990000001</v>
      </c>
      <c r="F13" s="95">
        <v>34.416101900000001</v>
      </c>
      <c r="G13" s="94">
        <v>28.99683525</v>
      </c>
      <c r="H13" s="95">
        <v>34.326272850000002</v>
      </c>
      <c r="I13" s="94">
        <v>28.821946263000001</v>
      </c>
      <c r="J13" s="95">
        <v>34.548905050999998</v>
      </c>
      <c r="K13" s="94">
        <v>28.830088716999999</v>
      </c>
      <c r="L13" s="95">
        <v>34.529135312000001</v>
      </c>
    </row>
    <row r="14" spans="1:12" ht="19.8" customHeight="1" thickBot="1" x14ac:dyDescent="0.35">
      <c r="A14" s="165"/>
      <c r="B14" s="147" t="s">
        <v>26</v>
      </c>
      <c r="C14" s="94">
        <v>30.233604119999999</v>
      </c>
      <c r="D14" s="95">
        <v>35.461363589999998</v>
      </c>
      <c r="E14" s="94">
        <v>30.386430000000001</v>
      </c>
      <c r="F14" s="95">
        <v>35.560478570000001</v>
      </c>
      <c r="G14" s="94">
        <v>30.51981391</v>
      </c>
      <c r="H14" s="95">
        <v>35.546190379999999</v>
      </c>
      <c r="I14" s="94">
        <v>30.293750347</v>
      </c>
      <c r="J14" s="95">
        <v>35.811954782999997</v>
      </c>
      <c r="K14" s="94">
        <v>30.225866566000001</v>
      </c>
      <c r="L14" s="95">
        <v>35.742231971000002</v>
      </c>
    </row>
    <row r="15" spans="1:12" ht="21" customHeight="1" thickBot="1" x14ac:dyDescent="0.35">
      <c r="A15" s="166"/>
      <c r="B15" s="147" t="s">
        <v>27</v>
      </c>
      <c r="C15" s="94">
        <v>38.579182369999998</v>
      </c>
      <c r="D15" s="95">
        <v>39.976712429999999</v>
      </c>
      <c r="E15" s="94">
        <v>38.074618149999999</v>
      </c>
      <c r="F15" s="95">
        <v>40.080054539999999</v>
      </c>
      <c r="G15" s="94">
        <v>37.868862409999998</v>
      </c>
      <c r="H15" s="95">
        <v>40.081502919999998</v>
      </c>
      <c r="I15" s="94">
        <v>37.642988502000001</v>
      </c>
      <c r="J15" s="95">
        <v>40.234304377000001</v>
      </c>
      <c r="K15" s="94">
        <v>37.515371600000002</v>
      </c>
      <c r="L15" s="95">
        <v>39.972015132999999</v>
      </c>
    </row>
  </sheetData>
  <mergeCells count="15">
    <mergeCell ref="A6:A11"/>
    <mergeCell ref="A12:A15"/>
    <mergeCell ref="A1:L1"/>
    <mergeCell ref="A2:A5"/>
    <mergeCell ref="C2:D2"/>
    <mergeCell ref="E2:F2"/>
    <mergeCell ref="G2:H2"/>
    <mergeCell ref="I2:J2"/>
    <mergeCell ref="K2:L2"/>
    <mergeCell ref="C3:D3"/>
    <mergeCell ref="E3:F3"/>
    <mergeCell ref="G3:H3"/>
    <mergeCell ref="I3:J3"/>
    <mergeCell ref="K3:L3"/>
    <mergeCell ref="B2:B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DB5D2-C329-4707-83EA-5DA4FF6B7232}">
  <dimension ref="A1:V32"/>
  <sheetViews>
    <sheetView zoomScale="80" zoomScaleNormal="80" workbookViewId="0">
      <selection activeCell="Q22" sqref="Q22"/>
    </sheetView>
  </sheetViews>
  <sheetFormatPr defaultColWidth="8.88671875" defaultRowHeight="14.4" x14ac:dyDescent="0.3"/>
  <cols>
    <col min="1" max="1" width="28.44140625" customWidth="1"/>
    <col min="2" max="2" width="24.109375" customWidth="1"/>
  </cols>
  <sheetData>
    <row r="1" spans="1:22" ht="18.600000000000001" thickBot="1" x14ac:dyDescent="0.4">
      <c r="A1" s="27" t="s">
        <v>48</v>
      </c>
    </row>
    <row r="2" spans="1:22" ht="15" thickBot="1" x14ac:dyDescent="0.35">
      <c r="A2" s="159" t="s">
        <v>30</v>
      </c>
      <c r="B2" s="159" t="s">
        <v>21</v>
      </c>
      <c r="C2" s="161" t="s">
        <v>20</v>
      </c>
      <c r="D2" s="161"/>
      <c r="E2" s="161"/>
      <c r="F2" s="161"/>
      <c r="G2" s="161" t="s">
        <v>1</v>
      </c>
      <c r="H2" s="161"/>
      <c r="I2" s="161"/>
      <c r="J2" s="161"/>
      <c r="K2" s="161" t="s">
        <v>2</v>
      </c>
      <c r="L2" s="161"/>
      <c r="M2" s="161"/>
      <c r="N2" s="161"/>
      <c r="O2" s="161" t="s">
        <v>3</v>
      </c>
      <c r="P2" s="161"/>
      <c r="Q2" s="161"/>
      <c r="R2" s="161"/>
      <c r="S2" s="161" t="s">
        <v>4</v>
      </c>
      <c r="T2" s="161"/>
      <c r="U2" s="161"/>
      <c r="V2" s="161"/>
    </row>
    <row r="3" spans="1:22" ht="15" thickBot="1" x14ac:dyDescent="0.35">
      <c r="A3" s="169"/>
      <c r="B3" s="169"/>
      <c r="C3" s="161" t="s">
        <v>49</v>
      </c>
      <c r="D3" s="161"/>
      <c r="E3" s="161" t="s">
        <v>50</v>
      </c>
      <c r="F3" s="161"/>
      <c r="G3" s="161" t="s">
        <v>49</v>
      </c>
      <c r="H3" s="161"/>
      <c r="I3" s="161" t="s">
        <v>50</v>
      </c>
      <c r="J3" s="161"/>
      <c r="K3" s="161" t="s">
        <v>49</v>
      </c>
      <c r="L3" s="161"/>
      <c r="M3" s="161" t="s">
        <v>50</v>
      </c>
      <c r="N3" s="161"/>
      <c r="O3" s="161" t="s">
        <v>49</v>
      </c>
      <c r="P3" s="161"/>
      <c r="Q3" s="161" t="s">
        <v>50</v>
      </c>
      <c r="R3" s="161"/>
      <c r="S3" s="161" t="s">
        <v>49</v>
      </c>
      <c r="T3" s="161"/>
      <c r="U3" s="161" t="s">
        <v>50</v>
      </c>
      <c r="V3" s="161"/>
    </row>
    <row r="4" spans="1:22" ht="29.4" thickBot="1" x14ac:dyDescent="0.35">
      <c r="A4" s="160"/>
      <c r="B4" s="160"/>
      <c r="C4" s="92" t="s">
        <v>51</v>
      </c>
      <c r="D4" s="93" t="s">
        <v>47</v>
      </c>
      <c r="E4" s="92" t="s">
        <v>51</v>
      </c>
      <c r="F4" s="93" t="s">
        <v>47</v>
      </c>
      <c r="G4" s="92" t="s">
        <v>51</v>
      </c>
      <c r="H4" s="93" t="s">
        <v>47</v>
      </c>
      <c r="I4" s="92" t="s">
        <v>51</v>
      </c>
      <c r="J4" s="93" t="s">
        <v>47</v>
      </c>
      <c r="K4" s="92" t="s">
        <v>51</v>
      </c>
      <c r="L4" s="93" t="s">
        <v>47</v>
      </c>
      <c r="M4" s="92" t="s">
        <v>51</v>
      </c>
      <c r="N4" s="93" t="s">
        <v>47</v>
      </c>
      <c r="O4" s="92" t="s">
        <v>51</v>
      </c>
      <c r="P4" s="93" t="s">
        <v>47</v>
      </c>
      <c r="Q4" s="92" t="s">
        <v>51</v>
      </c>
      <c r="R4" s="93" t="s">
        <v>47</v>
      </c>
      <c r="S4" s="92" t="s">
        <v>51</v>
      </c>
      <c r="T4" s="93" t="s">
        <v>47</v>
      </c>
      <c r="U4" s="92" t="s">
        <v>51</v>
      </c>
      <c r="V4" s="93" t="s">
        <v>47</v>
      </c>
    </row>
    <row r="5" spans="1:22" ht="20.100000000000001" customHeight="1" thickBot="1" x14ac:dyDescent="0.35">
      <c r="A5" s="164" t="s">
        <v>52</v>
      </c>
      <c r="B5" s="79" t="s">
        <v>5</v>
      </c>
      <c r="C5" s="94">
        <v>21.355236139999999</v>
      </c>
      <c r="D5" s="95">
        <v>23.89314693</v>
      </c>
      <c r="E5" s="94">
        <v>21.245722109999999</v>
      </c>
      <c r="F5" s="95">
        <v>24.379614029999999</v>
      </c>
      <c r="G5" s="94">
        <v>21.305954830000001</v>
      </c>
      <c r="H5" s="95">
        <v>23.798619510000002</v>
      </c>
      <c r="I5" s="94">
        <v>21.204654349999998</v>
      </c>
      <c r="J5" s="95">
        <v>24.298837540000001</v>
      </c>
      <c r="K5" s="94">
        <v>21.333333329999999</v>
      </c>
      <c r="L5" s="95">
        <v>23.759913489999999</v>
      </c>
      <c r="M5" s="94">
        <v>21.25393566</v>
      </c>
      <c r="N5" s="95">
        <v>24.331409449999999</v>
      </c>
      <c r="O5" s="94">
        <v>21.251197810000001</v>
      </c>
      <c r="P5" s="95">
        <v>23.614962901999998</v>
      </c>
      <c r="Q5" s="94">
        <v>21.174537988000001</v>
      </c>
      <c r="R5" s="95">
        <v>24.216473675</v>
      </c>
      <c r="S5" s="94">
        <v>21.182751540000002</v>
      </c>
      <c r="T5" s="95">
        <v>23.496248980000001</v>
      </c>
      <c r="U5" s="94">
        <v>21.103353866999999</v>
      </c>
      <c r="V5" s="95">
        <v>24.133783443999999</v>
      </c>
    </row>
    <row r="6" spans="1:22" ht="20.100000000000001" customHeight="1" thickBot="1" x14ac:dyDescent="0.35">
      <c r="A6" s="165"/>
      <c r="B6" s="79" t="s">
        <v>36</v>
      </c>
      <c r="C6" s="94">
        <v>21.28678987</v>
      </c>
      <c r="D6" s="95">
        <v>22.875493479999999</v>
      </c>
      <c r="E6" s="94">
        <v>21.070499659999999</v>
      </c>
      <c r="F6" s="95">
        <v>23.10291325</v>
      </c>
      <c r="G6" s="94">
        <v>21.251197810000001</v>
      </c>
      <c r="H6" s="95">
        <v>22.828437279999999</v>
      </c>
      <c r="I6" s="94">
        <v>21.037645449999999</v>
      </c>
      <c r="J6" s="95">
        <v>23.046183790000001</v>
      </c>
      <c r="K6" s="94">
        <v>21.26488706</v>
      </c>
      <c r="L6" s="95">
        <v>22.849960070000002</v>
      </c>
      <c r="M6" s="94">
        <v>21.05954826</v>
      </c>
      <c r="N6" s="95">
        <v>23.108805090000001</v>
      </c>
      <c r="O6" s="94">
        <v>21.190965091999999</v>
      </c>
      <c r="P6" s="95">
        <v>22.693112358</v>
      </c>
      <c r="Q6" s="94">
        <v>21.004791238999999</v>
      </c>
      <c r="R6" s="95">
        <v>22.986166938</v>
      </c>
      <c r="S6" s="94">
        <v>21.122518823</v>
      </c>
      <c r="T6" s="95">
        <v>22.603669101000001</v>
      </c>
      <c r="U6" s="94">
        <v>20.928131416999999</v>
      </c>
      <c r="V6" s="95">
        <v>22.879935426999999</v>
      </c>
    </row>
    <row r="7" spans="1:22" ht="20.100000000000001" customHeight="1" thickBot="1" x14ac:dyDescent="0.35">
      <c r="A7" s="165"/>
      <c r="B7" s="79" t="s">
        <v>26</v>
      </c>
      <c r="C7" s="94">
        <v>21.204654349999998</v>
      </c>
      <c r="D7" s="95">
        <v>23.739273130000001</v>
      </c>
      <c r="E7" s="94">
        <v>21.152635180000001</v>
      </c>
      <c r="F7" s="95">
        <v>24.364095079999998</v>
      </c>
      <c r="G7" s="94">
        <v>21.19917865</v>
      </c>
      <c r="H7" s="95">
        <v>23.697970680000001</v>
      </c>
      <c r="I7" s="94">
        <v>21.147159479999999</v>
      </c>
      <c r="J7" s="95">
        <v>24.314268770000002</v>
      </c>
      <c r="K7" s="94">
        <v>21.27583847</v>
      </c>
      <c r="L7" s="95">
        <v>23.852439019999998</v>
      </c>
      <c r="M7" s="94">
        <v>21.23203285</v>
      </c>
      <c r="N7" s="95">
        <v>24.47397643</v>
      </c>
      <c r="O7" s="94">
        <v>21.234770704999999</v>
      </c>
      <c r="P7" s="95">
        <v>23.700061610999999</v>
      </c>
      <c r="Q7" s="94">
        <v>21.174537988000001</v>
      </c>
      <c r="R7" s="95">
        <v>24.357785505999999</v>
      </c>
      <c r="S7" s="94">
        <v>21.201916495999999</v>
      </c>
      <c r="T7" s="95">
        <v>23.662512112000002</v>
      </c>
      <c r="U7" s="94">
        <v>21.133470226</v>
      </c>
      <c r="V7" s="95">
        <v>24.305275808000001</v>
      </c>
    </row>
    <row r="8" spans="1:22" ht="20.100000000000001" customHeight="1" thickBot="1" x14ac:dyDescent="0.35">
      <c r="A8" s="165"/>
      <c r="B8" s="79" t="s">
        <v>27</v>
      </c>
      <c r="C8" s="94">
        <v>31.937029429999999</v>
      </c>
      <c r="D8" s="95">
        <v>33.23336947</v>
      </c>
      <c r="E8" s="94">
        <v>31.69336071</v>
      </c>
      <c r="F8" s="95">
        <v>33.501927979999998</v>
      </c>
      <c r="G8" s="94">
        <v>31.82477755</v>
      </c>
      <c r="H8" s="95">
        <v>33.121701610000002</v>
      </c>
      <c r="I8" s="94">
        <v>31.56194387</v>
      </c>
      <c r="J8" s="95">
        <v>33.369555390000002</v>
      </c>
      <c r="K8" s="94">
        <v>31.337440109999999</v>
      </c>
      <c r="L8" s="95">
        <v>32.703292150000003</v>
      </c>
      <c r="M8" s="94">
        <v>31.537303219999998</v>
      </c>
      <c r="N8" s="95">
        <v>33.287373610000003</v>
      </c>
      <c r="O8" s="94">
        <v>30.724161533</v>
      </c>
      <c r="P8" s="95">
        <v>32.230660702999998</v>
      </c>
      <c r="Q8" s="94">
        <v>31.408624230000001</v>
      </c>
      <c r="R8" s="95">
        <v>33.144706085999999</v>
      </c>
      <c r="S8" s="94">
        <v>30.691307324</v>
      </c>
      <c r="T8" s="95">
        <v>32.184722727</v>
      </c>
      <c r="U8" s="94">
        <v>31.373032169999998</v>
      </c>
      <c r="V8" s="95">
        <v>33.031757454000001</v>
      </c>
    </row>
    <row r="9" spans="1:22" ht="20.100000000000001" customHeight="1" thickBot="1" x14ac:dyDescent="0.35">
      <c r="A9" s="165"/>
      <c r="B9" s="79" t="s">
        <v>9</v>
      </c>
      <c r="C9" s="94">
        <v>23.45516769</v>
      </c>
      <c r="D9" s="95">
        <v>26.888551159999999</v>
      </c>
      <c r="E9" s="94">
        <v>24.45722108</v>
      </c>
      <c r="F9" s="95">
        <v>28.16780962</v>
      </c>
      <c r="G9" s="94">
        <v>22.967830249999999</v>
      </c>
      <c r="H9" s="95">
        <v>26.460709139999999</v>
      </c>
      <c r="I9" s="94">
        <v>24.04380561</v>
      </c>
      <c r="J9" s="95">
        <v>27.755987340000001</v>
      </c>
      <c r="K9" s="94">
        <v>23.060917180000001</v>
      </c>
      <c r="L9" s="95">
        <v>26.320518180000001</v>
      </c>
      <c r="M9" s="94">
        <v>24.112251879999999</v>
      </c>
      <c r="N9" s="95">
        <v>27.51480432</v>
      </c>
      <c r="O9" s="94">
        <v>22.989733059999999</v>
      </c>
      <c r="P9" s="95">
        <v>26.537206163</v>
      </c>
      <c r="Q9" s="94">
        <v>24.503764544999999</v>
      </c>
      <c r="R9" s="95">
        <v>27.961099317999999</v>
      </c>
      <c r="S9" s="94">
        <v>22.324435317999999</v>
      </c>
      <c r="T9" s="95">
        <v>25.896679544000001</v>
      </c>
      <c r="U9" s="94">
        <v>23.671457906000001</v>
      </c>
      <c r="V9" s="95">
        <v>27.422573196999998</v>
      </c>
    </row>
    <row r="10" spans="1:22" ht="20.100000000000001" customHeight="1" thickBot="1" x14ac:dyDescent="0.35">
      <c r="A10" s="166"/>
      <c r="B10" s="79" t="s">
        <v>28</v>
      </c>
      <c r="C10" s="94">
        <v>20.711841209999999</v>
      </c>
      <c r="D10" s="95">
        <v>25.776233430000001</v>
      </c>
      <c r="E10" s="94">
        <v>20.350444899999999</v>
      </c>
      <c r="F10" s="95">
        <v>25.842860810000001</v>
      </c>
      <c r="G10" s="94">
        <v>20.355920600000001</v>
      </c>
      <c r="H10" s="95">
        <v>25.40680936</v>
      </c>
      <c r="I10" s="94">
        <v>19.863107459999998</v>
      </c>
      <c r="J10" s="95">
        <v>25.45318164</v>
      </c>
      <c r="K10" s="94">
        <v>20.136892540000002</v>
      </c>
      <c r="L10" s="95">
        <v>24.648392179999998</v>
      </c>
      <c r="M10" s="94">
        <v>19.95619439</v>
      </c>
      <c r="N10" s="95">
        <v>24.973436769999999</v>
      </c>
      <c r="O10" s="94">
        <v>19.696098563</v>
      </c>
      <c r="P10" s="95">
        <v>24.382863316000002</v>
      </c>
      <c r="Q10" s="94">
        <v>19.452429843000001</v>
      </c>
      <c r="R10" s="95">
        <v>24.807664445</v>
      </c>
      <c r="S10" s="94">
        <v>19.493497604000002</v>
      </c>
      <c r="T10" s="95">
        <v>23.961309932999999</v>
      </c>
      <c r="U10" s="94">
        <v>19.09650924</v>
      </c>
      <c r="V10" s="95">
        <v>24.736467311999998</v>
      </c>
    </row>
    <row r="11" spans="1:22" ht="20.100000000000001" customHeight="1" thickBot="1" x14ac:dyDescent="0.35">
      <c r="A11" s="164" t="s">
        <v>35</v>
      </c>
      <c r="B11" s="79" t="s">
        <v>5</v>
      </c>
      <c r="C11" s="94">
        <v>28.958247780000001</v>
      </c>
      <c r="D11" s="95">
        <v>31.898909079999999</v>
      </c>
      <c r="E11" s="94">
        <v>29.037645449999999</v>
      </c>
      <c r="F11" s="95">
        <v>32.462674190000001</v>
      </c>
      <c r="G11" s="94">
        <v>28.966461330000001</v>
      </c>
      <c r="H11" s="95">
        <v>31.89336071</v>
      </c>
      <c r="I11" s="94">
        <v>29.048596849999999</v>
      </c>
      <c r="J11" s="95">
        <v>32.457535679999999</v>
      </c>
      <c r="K11" s="94">
        <v>29.02669405</v>
      </c>
      <c r="L11" s="95">
        <v>31.960698610000001</v>
      </c>
      <c r="M11" s="94">
        <v>29.045859</v>
      </c>
      <c r="N11" s="95">
        <v>32.445708869999997</v>
      </c>
      <c r="O11" s="94">
        <v>28.802190281000001</v>
      </c>
      <c r="P11" s="95">
        <v>31.783256716</v>
      </c>
      <c r="Q11" s="94">
        <v>28.950034222999999</v>
      </c>
      <c r="R11" s="95">
        <v>32.388131676</v>
      </c>
      <c r="S11" s="94">
        <v>28.569472963999999</v>
      </c>
      <c r="T11" s="95">
        <v>31.612767078000001</v>
      </c>
      <c r="U11" s="94">
        <v>28.87063655</v>
      </c>
      <c r="V11" s="95">
        <v>32.353777444000002</v>
      </c>
    </row>
    <row r="12" spans="1:22" ht="20.100000000000001" customHeight="1" thickBot="1" x14ac:dyDescent="0.35">
      <c r="A12" s="165"/>
      <c r="B12" s="79" t="s">
        <v>36</v>
      </c>
      <c r="C12" s="94">
        <v>28.399726220000002</v>
      </c>
      <c r="D12" s="95">
        <v>30.96676721</v>
      </c>
      <c r="E12" s="94">
        <v>28.20807666</v>
      </c>
      <c r="F12" s="95">
        <v>31.341855469999999</v>
      </c>
      <c r="G12" s="94">
        <v>28.432580420000001</v>
      </c>
      <c r="H12" s="95">
        <v>31.004075530000001</v>
      </c>
      <c r="I12" s="94">
        <v>28.221765909999998</v>
      </c>
      <c r="J12" s="95">
        <v>31.35855458</v>
      </c>
      <c r="K12" s="94">
        <v>28.514715949999999</v>
      </c>
      <c r="L12" s="95">
        <v>31.12271745</v>
      </c>
      <c r="M12" s="94">
        <v>28.227241620000001</v>
      </c>
      <c r="N12" s="95">
        <v>31.373920630000001</v>
      </c>
      <c r="O12" s="94">
        <v>28.314852841</v>
      </c>
      <c r="P12" s="95">
        <v>30.958151441999998</v>
      </c>
      <c r="Q12" s="94">
        <v>28.191649555000001</v>
      </c>
      <c r="R12" s="95">
        <v>31.395471487999998</v>
      </c>
      <c r="S12" s="94">
        <v>28.142368241</v>
      </c>
      <c r="T12" s="95">
        <v>30.856836901000001</v>
      </c>
      <c r="U12" s="94">
        <v>28.156057494999999</v>
      </c>
      <c r="V12" s="95">
        <v>31.423115778</v>
      </c>
    </row>
    <row r="13" spans="1:22" ht="20.100000000000001" customHeight="1" thickBot="1" x14ac:dyDescent="0.35">
      <c r="A13" s="165"/>
      <c r="B13" s="79" t="s">
        <v>26</v>
      </c>
      <c r="C13" s="94">
        <v>28.90349076</v>
      </c>
      <c r="D13" s="95">
        <v>31.971074479999999</v>
      </c>
      <c r="E13" s="94">
        <v>28.68720055</v>
      </c>
      <c r="F13" s="95">
        <v>32.213822810000003</v>
      </c>
      <c r="G13" s="94">
        <v>28.917180009999999</v>
      </c>
      <c r="H13" s="95">
        <v>32.025200779999999</v>
      </c>
      <c r="I13" s="94">
        <v>28.728268310000001</v>
      </c>
      <c r="J13" s="95">
        <v>32.305981080000002</v>
      </c>
      <c r="K13" s="94">
        <v>28.982888429999999</v>
      </c>
      <c r="L13" s="95">
        <v>32.116636489999998</v>
      </c>
      <c r="M13" s="94">
        <v>28.766598219999999</v>
      </c>
      <c r="N13" s="95">
        <v>32.34670285</v>
      </c>
      <c r="O13" s="94">
        <v>28.777549623999999</v>
      </c>
      <c r="P13" s="95">
        <v>31.966070426999998</v>
      </c>
      <c r="Q13" s="94">
        <v>28.651608487000001</v>
      </c>
      <c r="R13" s="95">
        <v>32.265187218000001</v>
      </c>
      <c r="S13" s="94">
        <v>28.487337440000001</v>
      </c>
      <c r="T13" s="95">
        <v>31.726521111</v>
      </c>
      <c r="U13" s="94">
        <v>28.525667350999999</v>
      </c>
      <c r="V13" s="95">
        <v>32.195165469000003</v>
      </c>
    </row>
    <row r="14" spans="1:22" ht="20.100000000000001" customHeight="1" thickBot="1" x14ac:dyDescent="0.35">
      <c r="A14" s="166"/>
      <c r="B14" s="79" t="s">
        <v>27</v>
      </c>
      <c r="C14" s="94">
        <v>38.258726899999999</v>
      </c>
      <c r="D14" s="95">
        <v>39.714227280000003</v>
      </c>
      <c r="E14" s="94">
        <v>37.524982889999997</v>
      </c>
      <c r="F14" s="95">
        <v>38.864620019999997</v>
      </c>
      <c r="G14" s="94">
        <v>37.831622179999997</v>
      </c>
      <c r="H14" s="95">
        <v>39.328198749999999</v>
      </c>
      <c r="I14" s="94">
        <v>37.237508560000002</v>
      </c>
      <c r="J14" s="95">
        <v>38.570486109999997</v>
      </c>
      <c r="K14" s="94">
        <v>37.508555780000002</v>
      </c>
      <c r="L14" s="95">
        <v>39.046583839999997</v>
      </c>
      <c r="M14" s="94">
        <v>37.073237509999998</v>
      </c>
      <c r="N14" s="95">
        <v>38.426352639999998</v>
      </c>
      <c r="O14" s="94">
        <v>37.327857631999997</v>
      </c>
      <c r="P14" s="95">
        <v>38.835439291</v>
      </c>
      <c r="Q14" s="94">
        <v>37.021218343999998</v>
      </c>
      <c r="R14" s="95">
        <v>38.349013890999998</v>
      </c>
      <c r="S14" s="94">
        <v>37.089664612999997</v>
      </c>
      <c r="T14" s="95">
        <v>38.608945439999999</v>
      </c>
      <c r="U14" s="94">
        <v>36.845995893000001</v>
      </c>
      <c r="V14" s="95">
        <v>38.187703306000003</v>
      </c>
    </row>
    <row r="19" spans="2:22" x14ac:dyDescent="0.3">
      <c r="B19" s="73"/>
      <c r="G19" s="127"/>
      <c r="H19" s="127"/>
      <c r="I19" s="127"/>
      <c r="J19" s="127"/>
      <c r="K19" s="127"/>
      <c r="L19" s="127"/>
      <c r="M19" s="127"/>
      <c r="N19" s="127"/>
      <c r="O19" s="127"/>
      <c r="P19" s="127"/>
      <c r="Q19" s="127"/>
      <c r="R19" s="127"/>
      <c r="S19" s="127"/>
      <c r="T19" s="127"/>
      <c r="U19" s="127"/>
      <c r="V19" s="127"/>
    </row>
    <row r="20" spans="2:22" x14ac:dyDescent="0.3">
      <c r="B20" s="73"/>
      <c r="G20" s="127"/>
      <c r="H20" s="127"/>
      <c r="I20" s="127"/>
      <c r="J20" s="127"/>
      <c r="K20" s="127"/>
      <c r="L20" s="127"/>
      <c r="M20" s="127"/>
      <c r="N20" s="127"/>
      <c r="O20" s="127"/>
      <c r="P20" s="127"/>
      <c r="Q20" s="127"/>
      <c r="R20" s="127"/>
      <c r="S20" s="127"/>
      <c r="T20" s="127"/>
      <c r="U20" s="127"/>
      <c r="V20" s="127"/>
    </row>
    <row r="21" spans="2:22" x14ac:dyDescent="0.3">
      <c r="B21" s="73"/>
      <c r="G21" s="127"/>
      <c r="H21" s="127"/>
      <c r="I21" s="127"/>
      <c r="J21" s="127"/>
      <c r="K21" s="127"/>
      <c r="L21" s="127"/>
      <c r="M21" s="127"/>
      <c r="N21" s="127"/>
      <c r="O21" s="127"/>
      <c r="P21" s="127"/>
      <c r="Q21" s="127"/>
      <c r="R21" s="127"/>
      <c r="S21" s="127"/>
      <c r="T21" s="127"/>
      <c r="U21" s="127"/>
      <c r="V21" s="127"/>
    </row>
    <row r="22" spans="2:22" x14ac:dyDescent="0.3">
      <c r="B22" s="73"/>
      <c r="G22" s="127"/>
      <c r="H22" s="127"/>
      <c r="I22" s="127"/>
      <c r="J22" s="127"/>
      <c r="K22" s="127"/>
      <c r="L22" s="127"/>
      <c r="M22" s="127"/>
      <c r="N22" s="127"/>
      <c r="O22" s="127"/>
      <c r="P22" s="127"/>
      <c r="Q22" s="127"/>
      <c r="R22" s="127"/>
      <c r="S22" s="127"/>
      <c r="T22" s="127"/>
      <c r="U22" s="127"/>
      <c r="V22" s="127"/>
    </row>
    <row r="23" spans="2:22" x14ac:dyDescent="0.3">
      <c r="B23" s="73"/>
      <c r="G23" s="127"/>
      <c r="H23" s="127"/>
      <c r="I23" s="127"/>
      <c r="J23" s="127"/>
      <c r="K23" s="127"/>
      <c r="L23" s="127"/>
      <c r="M23" s="127"/>
      <c r="N23" s="127"/>
      <c r="O23" s="127"/>
      <c r="P23" s="127"/>
      <c r="Q23" s="127"/>
      <c r="R23" s="127"/>
      <c r="S23" s="127"/>
      <c r="T23" s="127"/>
      <c r="U23" s="127"/>
      <c r="V23" s="127"/>
    </row>
    <row r="24" spans="2:22" x14ac:dyDescent="0.3">
      <c r="B24" s="73"/>
      <c r="G24" s="127"/>
      <c r="H24" s="127"/>
      <c r="I24" s="127"/>
      <c r="J24" s="127"/>
      <c r="K24" s="127"/>
      <c r="L24" s="127"/>
      <c r="M24" s="127"/>
      <c r="N24" s="127"/>
      <c r="O24" s="127"/>
      <c r="P24" s="127"/>
      <c r="Q24" s="127"/>
      <c r="R24" s="127"/>
      <c r="S24" s="127"/>
      <c r="T24" s="127"/>
      <c r="U24" s="127"/>
      <c r="V24" s="127"/>
    </row>
    <row r="26" spans="2:22" x14ac:dyDescent="0.3">
      <c r="S26" s="127"/>
      <c r="T26" s="127"/>
      <c r="U26" s="127"/>
      <c r="V26" s="127"/>
    </row>
    <row r="27" spans="2:22" x14ac:dyDescent="0.3">
      <c r="S27" s="127"/>
      <c r="T27" s="127"/>
      <c r="U27" s="127"/>
      <c r="V27" s="127"/>
    </row>
    <row r="28" spans="2:22" x14ac:dyDescent="0.3">
      <c r="S28" s="127"/>
      <c r="T28" s="127"/>
      <c r="U28" s="127"/>
      <c r="V28" s="127"/>
    </row>
    <row r="29" spans="2:22" x14ac:dyDescent="0.3">
      <c r="S29" s="127"/>
      <c r="T29" s="127"/>
      <c r="U29" s="127"/>
      <c r="V29" s="127"/>
    </row>
    <row r="30" spans="2:22" x14ac:dyDescent="0.3">
      <c r="S30" s="127"/>
      <c r="T30" s="127"/>
      <c r="U30" s="127"/>
      <c r="V30" s="127"/>
    </row>
    <row r="31" spans="2:22" x14ac:dyDescent="0.3">
      <c r="S31" s="127"/>
      <c r="T31" s="127"/>
      <c r="U31" s="127"/>
      <c r="V31" s="127"/>
    </row>
    <row r="32" spans="2:22" x14ac:dyDescent="0.3">
      <c r="S32" s="127"/>
      <c r="T32" s="127"/>
      <c r="U32" s="127"/>
      <c r="V32" s="127"/>
    </row>
  </sheetData>
  <mergeCells count="19">
    <mergeCell ref="Q3:R3"/>
    <mergeCell ref="S3:T3"/>
    <mergeCell ref="U3:V3"/>
    <mergeCell ref="C2:F2"/>
    <mergeCell ref="G2:J2"/>
    <mergeCell ref="K2:N2"/>
    <mergeCell ref="O2:R2"/>
    <mergeCell ref="S2:V2"/>
    <mergeCell ref="C3:D3"/>
    <mergeCell ref="E3:F3"/>
    <mergeCell ref="G3:H3"/>
    <mergeCell ref="I3:J3"/>
    <mergeCell ref="K3:L3"/>
    <mergeCell ref="M3:N3"/>
    <mergeCell ref="A2:A4"/>
    <mergeCell ref="B2:B4"/>
    <mergeCell ref="A5:A10"/>
    <mergeCell ref="A11:A14"/>
    <mergeCell ref="O3:P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C27A6-ED78-4EED-95CA-C98EE517BA35}">
  <dimension ref="A1:M15"/>
  <sheetViews>
    <sheetView zoomScale="80" zoomScaleNormal="80" workbookViewId="0">
      <selection activeCell="P5" sqref="P5"/>
    </sheetView>
  </sheetViews>
  <sheetFormatPr defaultColWidth="8.88671875" defaultRowHeight="14.4" x14ac:dyDescent="0.3"/>
  <cols>
    <col min="1" max="1" width="26" customWidth="1"/>
    <col min="3" max="11" width="15.6640625" customWidth="1"/>
  </cols>
  <sheetData>
    <row r="1" spans="1:13" ht="18.600000000000001" thickBot="1" x14ac:dyDescent="0.4">
      <c r="A1" s="27" t="s">
        <v>268</v>
      </c>
    </row>
    <row r="2" spans="1:13" ht="15" thickBot="1" x14ac:dyDescent="0.35">
      <c r="A2" s="161" t="s">
        <v>21</v>
      </c>
      <c r="B2" s="161" t="s">
        <v>53</v>
      </c>
      <c r="C2" s="89" t="s">
        <v>20</v>
      </c>
      <c r="D2" s="167" t="s">
        <v>1</v>
      </c>
      <c r="E2" s="168"/>
      <c r="F2" s="167" t="s">
        <v>2</v>
      </c>
      <c r="G2" s="168"/>
      <c r="H2" s="167" t="s">
        <v>3</v>
      </c>
      <c r="I2" s="168"/>
      <c r="J2" s="167" t="s">
        <v>4</v>
      </c>
      <c r="K2" s="168"/>
    </row>
    <row r="3" spans="1:13" ht="29.4" thickBot="1" x14ac:dyDescent="0.35">
      <c r="A3" s="161"/>
      <c r="B3" s="161"/>
      <c r="C3" s="82" t="s">
        <v>22</v>
      </c>
      <c r="D3" s="90" t="s">
        <v>22</v>
      </c>
      <c r="E3" s="98" t="s">
        <v>23</v>
      </c>
      <c r="F3" s="90" t="s">
        <v>22</v>
      </c>
      <c r="G3" s="98" t="s">
        <v>23</v>
      </c>
      <c r="H3" s="90" t="s">
        <v>22</v>
      </c>
      <c r="I3" s="98" t="s">
        <v>23</v>
      </c>
      <c r="J3" s="90" t="s">
        <v>22</v>
      </c>
      <c r="K3" s="98" t="s">
        <v>23</v>
      </c>
    </row>
    <row r="4" spans="1:13" ht="15" thickBot="1" x14ac:dyDescent="0.35">
      <c r="A4" s="164" t="s">
        <v>5</v>
      </c>
      <c r="B4" s="78" t="s">
        <v>49</v>
      </c>
      <c r="C4" s="96">
        <v>7817988.7762507843</v>
      </c>
      <c r="D4" s="209">
        <v>7658938.0775487181</v>
      </c>
      <c r="E4" s="210">
        <v>-2.0344196346920418E-2</v>
      </c>
      <c r="F4" s="209">
        <v>7264671.4383585397</v>
      </c>
      <c r="G4" s="210">
        <v>-5.1477977129221753E-2</v>
      </c>
      <c r="H4" s="209">
        <v>7104446.8939751917</v>
      </c>
      <c r="I4" s="210">
        <v>-2.205530501177777E-2</v>
      </c>
      <c r="J4" s="209">
        <v>7129439.2168733124</v>
      </c>
      <c r="K4" s="210">
        <v>3.5178421728108145E-3</v>
      </c>
      <c r="L4" s="7"/>
      <c r="M4" s="7"/>
    </row>
    <row r="5" spans="1:13" ht="15" thickBot="1" x14ac:dyDescent="0.35">
      <c r="A5" s="166"/>
      <c r="B5" s="78" t="s">
        <v>50</v>
      </c>
      <c r="C5" s="96">
        <v>10644612.579198215</v>
      </c>
      <c r="D5" s="209">
        <v>10582880.586652281</v>
      </c>
      <c r="E5" s="210">
        <v>-5.7993648981242707E-3</v>
      </c>
      <c r="F5" s="209">
        <v>10542181.782657461</v>
      </c>
      <c r="G5" s="210">
        <v>-3.8457207998879861E-3</v>
      </c>
      <c r="H5" s="209">
        <v>10141710.528165806</v>
      </c>
      <c r="I5" s="210">
        <v>-3.7987511764448478E-2</v>
      </c>
      <c r="J5" s="209">
        <v>10023877.645722684</v>
      </c>
      <c r="K5" s="210">
        <v>-1.1618639884847237E-2</v>
      </c>
      <c r="L5" s="7"/>
      <c r="M5" s="7"/>
    </row>
    <row r="6" spans="1:13" ht="15" thickBot="1" x14ac:dyDescent="0.35">
      <c r="A6" s="164" t="s">
        <v>36</v>
      </c>
      <c r="B6" s="78" t="s">
        <v>49</v>
      </c>
      <c r="C6" s="96">
        <v>3247445.366509222</v>
      </c>
      <c r="D6" s="209">
        <v>3213261.2030335949</v>
      </c>
      <c r="E6" s="210">
        <v>-1.0526478390727401E-2</v>
      </c>
      <c r="F6" s="209">
        <v>3139259.0165495435</v>
      </c>
      <c r="G6" s="210">
        <v>-2.3030243048460242E-2</v>
      </c>
      <c r="H6" s="209">
        <v>3099233.1811316116</v>
      </c>
      <c r="I6" s="210">
        <v>-1.2750090134940661E-2</v>
      </c>
      <c r="J6" s="209">
        <v>3084472.3621200309</v>
      </c>
      <c r="K6" s="210">
        <v>-4.7627326338158804E-3</v>
      </c>
      <c r="M6" s="7"/>
    </row>
    <row r="7" spans="1:13" ht="15" thickBot="1" x14ac:dyDescent="0.35">
      <c r="A7" s="166"/>
      <c r="B7" s="78" t="s">
        <v>50</v>
      </c>
      <c r="C7" s="96">
        <v>4073095.9546907777</v>
      </c>
      <c r="D7" s="209">
        <v>4091278.9067664044</v>
      </c>
      <c r="E7" s="210">
        <v>4.4641600094605938E-3</v>
      </c>
      <c r="F7" s="209">
        <v>4140529.6476504575</v>
      </c>
      <c r="G7" s="210">
        <v>1.2037981767168082E-2</v>
      </c>
      <c r="H7" s="209">
        <v>4090830.2644683886</v>
      </c>
      <c r="I7" s="210">
        <v>-1.2003146314933599E-2</v>
      </c>
      <c r="J7" s="209">
        <v>4048794.7575799688</v>
      </c>
      <c r="K7" s="210">
        <v>-1.0275544124508484E-2</v>
      </c>
      <c r="M7" s="7"/>
    </row>
    <row r="8" spans="1:13" ht="15" thickBot="1" x14ac:dyDescent="0.35">
      <c r="A8" s="164" t="s">
        <v>26</v>
      </c>
      <c r="B8" s="78" t="s">
        <v>49</v>
      </c>
      <c r="C8" s="96">
        <v>1623516.4799722147</v>
      </c>
      <c r="D8" s="209">
        <v>1603900.9290842975</v>
      </c>
      <c r="E8" s="210">
        <v>-1.2082138450638213E-2</v>
      </c>
      <c r="F8" s="209">
        <v>1581698.3145752207</v>
      </c>
      <c r="G8" s="210">
        <v>-1.3842884000168754E-2</v>
      </c>
      <c r="H8" s="209">
        <v>1566851.5249249337</v>
      </c>
      <c r="I8" s="210">
        <v>-9.3866128031339091E-3</v>
      </c>
      <c r="J8" s="209">
        <v>1561929.8181228258</v>
      </c>
      <c r="K8" s="210">
        <v>-3.1411443418952745E-3</v>
      </c>
      <c r="M8" s="7"/>
    </row>
    <row r="9" spans="1:13" ht="15" thickBot="1" x14ac:dyDescent="0.35">
      <c r="A9" s="166"/>
      <c r="B9" s="78" t="s">
        <v>50</v>
      </c>
      <c r="C9" s="96">
        <v>2352641.7417277852</v>
      </c>
      <c r="D9" s="209">
        <v>2348812.1819157023</v>
      </c>
      <c r="E9" s="210">
        <v>-1.6277700697728825E-3</v>
      </c>
      <c r="F9" s="209">
        <v>2354953.6439247797</v>
      </c>
      <c r="G9" s="210">
        <v>2.6147097057664936E-3</v>
      </c>
      <c r="H9" s="209">
        <v>2324492.219075066</v>
      </c>
      <c r="I9" s="210">
        <v>-1.2935042236732364E-2</v>
      </c>
      <c r="J9" s="209">
        <v>2291475.0361771737</v>
      </c>
      <c r="K9" s="210">
        <v>-1.4204041049029725E-2</v>
      </c>
      <c r="M9" s="7"/>
    </row>
    <row r="10" spans="1:13" ht="15" thickBot="1" x14ac:dyDescent="0.35">
      <c r="A10" s="164" t="s">
        <v>27</v>
      </c>
      <c r="B10" s="78" t="s">
        <v>49</v>
      </c>
      <c r="C10" s="96">
        <v>255808.80003966275</v>
      </c>
      <c r="D10" s="209">
        <v>243155.22454623954</v>
      </c>
      <c r="E10" s="210">
        <v>-4.9464973415540459E-2</v>
      </c>
      <c r="F10" s="209">
        <v>258520.05015479657</v>
      </c>
      <c r="G10" s="210">
        <v>6.3189370646795195E-2</v>
      </c>
      <c r="H10" s="209">
        <v>267913.67131172441</v>
      </c>
      <c r="I10" s="210">
        <v>3.6336141631193142E-2</v>
      </c>
      <c r="J10" s="209">
        <v>270824.75533326541</v>
      </c>
      <c r="K10" s="210">
        <v>1.0865753909787834E-2</v>
      </c>
      <c r="M10" s="7"/>
    </row>
    <row r="11" spans="1:13" ht="15" thickBot="1" x14ac:dyDescent="0.35">
      <c r="A11" s="166"/>
      <c r="B11" s="78" t="s">
        <v>50</v>
      </c>
      <c r="C11" s="96">
        <v>527005.1828603372</v>
      </c>
      <c r="D11" s="209">
        <v>527333.06266376039</v>
      </c>
      <c r="E11" s="210">
        <v>6.2215669615173219E-4</v>
      </c>
      <c r="F11" s="209">
        <v>552409.5406552034</v>
      </c>
      <c r="G11" s="210">
        <v>4.7553396073388932E-2</v>
      </c>
      <c r="H11" s="209">
        <v>549329.97548827552</v>
      </c>
      <c r="I11" s="210">
        <v>-5.5747863501329764E-3</v>
      </c>
      <c r="J11" s="209">
        <v>558050.04093673464</v>
      </c>
      <c r="K11" s="210">
        <v>1.5874002580522184E-2</v>
      </c>
      <c r="M11" s="7"/>
    </row>
    <row r="12" spans="1:13" ht="15" thickBot="1" x14ac:dyDescent="0.35">
      <c r="A12" s="164" t="s">
        <v>9</v>
      </c>
      <c r="B12" s="78" t="s">
        <v>49</v>
      </c>
      <c r="C12" s="96">
        <v>438738.69018892176</v>
      </c>
      <c r="D12" s="209">
        <v>429198.70574350032</v>
      </c>
      <c r="E12" s="210">
        <v>-2.1744114797155212E-2</v>
      </c>
      <c r="F12" s="209">
        <v>385729.12390376686</v>
      </c>
      <c r="G12" s="210">
        <v>-0.1012807850024412</v>
      </c>
      <c r="H12" s="209">
        <v>366405.87314808636</v>
      </c>
      <c r="I12" s="210">
        <v>-5.0095389635399501E-2</v>
      </c>
      <c r="J12" s="209">
        <v>366244.80856198486</v>
      </c>
      <c r="K12" s="210">
        <v>-4.3957970629038279E-4</v>
      </c>
      <c r="M12" s="7"/>
    </row>
    <row r="13" spans="1:13" ht="15" thickBot="1" x14ac:dyDescent="0.35">
      <c r="A13" s="166"/>
      <c r="B13" s="78" t="s">
        <v>50</v>
      </c>
      <c r="C13" s="96">
        <v>612837.8232110783</v>
      </c>
      <c r="D13" s="209">
        <v>612798.66325649957</v>
      </c>
      <c r="E13" s="210">
        <v>-6.3899376140930109E-5</v>
      </c>
      <c r="F13" s="209">
        <v>593799.53015623312</v>
      </c>
      <c r="G13" s="210">
        <v>-3.1003874909423468E-2</v>
      </c>
      <c r="H13" s="209">
        <v>547441.93464191363</v>
      </c>
      <c r="I13" s="210">
        <v>-7.8069437849037082E-2</v>
      </c>
      <c r="J13" s="209">
        <v>526536.79981801508</v>
      </c>
      <c r="K13" s="210">
        <v>-3.8186944589060023E-2</v>
      </c>
      <c r="M13" s="7"/>
    </row>
    <row r="14" spans="1:13" ht="15" thickBot="1" x14ac:dyDescent="0.35">
      <c r="A14" s="164" t="s">
        <v>28</v>
      </c>
      <c r="B14" s="78" t="s">
        <v>49</v>
      </c>
      <c r="C14" s="96">
        <v>2163300.1507547121</v>
      </c>
      <c r="D14" s="209">
        <v>2080074.8981992428</v>
      </c>
      <c r="E14" s="210">
        <v>-3.8471431033938797E-2</v>
      </c>
      <c r="F14" s="209">
        <v>1769893.1462056078</v>
      </c>
      <c r="G14" s="210">
        <v>-0.14912047266286643</v>
      </c>
      <c r="H14" s="209">
        <v>1668072.1493428233</v>
      </c>
      <c r="I14" s="210">
        <v>-5.7529459945688699E-2</v>
      </c>
      <c r="J14" s="209">
        <v>1713236.2669902169</v>
      </c>
      <c r="K14" s="210">
        <v>2.7075637984356415E-2</v>
      </c>
      <c r="L14" s="7"/>
      <c r="M14" s="7"/>
    </row>
    <row r="15" spans="1:13" ht="15" thickBot="1" x14ac:dyDescent="0.35">
      <c r="A15" s="166"/>
      <c r="B15" s="78" t="s">
        <v>50</v>
      </c>
      <c r="C15" s="96">
        <v>2907451.5406452878</v>
      </c>
      <c r="D15" s="209">
        <v>2834404.3499007574</v>
      </c>
      <c r="E15" s="210">
        <v>-2.5124130092403218E-2</v>
      </c>
      <c r="F15" s="209">
        <v>2648989.1454943921</v>
      </c>
      <c r="G15" s="210">
        <v>-6.5415932773620455E-2</v>
      </c>
      <c r="H15" s="209">
        <v>2389914.4601571765</v>
      </c>
      <c r="I15" s="210">
        <v>-9.7801338966552631E-2</v>
      </c>
      <c r="J15" s="209">
        <v>2366593.2828097828</v>
      </c>
      <c r="K15" s="210">
        <v>-9.758164041511308E-3</v>
      </c>
      <c r="M15" s="7"/>
    </row>
  </sheetData>
  <mergeCells count="12">
    <mergeCell ref="A14:A15"/>
    <mergeCell ref="A2:A3"/>
    <mergeCell ref="B2:B3"/>
    <mergeCell ref="J2:K2"/>
    <mergeCell ref="H2:I2"/>
    <mergeCell ref="F2:G2"/>
    <mergeCell ref="D2:E2"/>
    <mergeCell ref="A4:A5"/>
    <mergeCell ref="A6:A7"/>
    <mergeCell ref="A8:A9"/>
    <mergeCell ref="A10:A11"/>
    <mergeCell ref="A12:A1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339d5ed-4b9c-4f39-b600-367bc72b8aa2">
      <Terms xmlns="http://schemas.microsoft.com/office/infopath/2007/PartnerControls"/>
    </lcf76f155ced4ddcb4097134ff3c332f>
    <TaxCatchAll xmlns="f996994f-c7f3-4d4f-bc5f-c25091af035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DCB90E14FB264DB6503D6A84AEC64F" ma:contentTypeVersion="15" ma:contentTypeDescription="Create a new document." ma:contentTypeScope="" ma:versionID="dbfd07e68d32d9accc7f2e5f0c11b2d9">
  <xsd:schema xmlns:xsd="http://www.w3.org/2001/XMLSchema" xmlns:xs="http://www.w3.org/2001/XMLSchema" xmlns:p="http://schemas.microsoft.com/office/2006/metadata/properties" xmlns:ns2="d339d5ed-4b9c-4f39-b600-367bc72b8aa2" xmlns:ns3="f996994f-c7f3-4d4f-bc5f-c25091af035b" targetNamespace="http://schemas.microsoft.com/office/2006/metadata/properties" ma:root="true" ma:fieldsID="fdf716f0126640b4ad1609dfe7d8403f" ns2:_="" ns3:_="">
    <xsd:import namespace="d339d5ed-4b9c-4f39-b600-367bc72b8aa2"/>
    <xsd:import namespace="f996994f-c7f3-4d4f-bc5f-c25091af03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39d5ed-4b9c-4f39-b600-367bc72b8a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f54ee82-8af7-4db5-bda0-11c9b8bb07e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996994f-c7f3-4d4f-bc5f-c25091af035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87b83e2-822e-47ca-9352-b3068bc4914a}" ma:internalName="TaxCatchAll" ma:showField="CatchAllData" ma:web="f996994f-c7f3-4d4f-bc5f-c25091af03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80820D-38C8-492D-82CC-304C6C69C6E4}">
  <ds:schemaRefs>
    <ds:schemaRef ds:uri="http://schemas.microsoft.com/sharepoint/v3/contenttype/forms"/>
  </ds:schemaRefs>
</ds:datastoreItem>
</file>

<file path=customXml/itemProps2.xml><?xml version="1.0" encoding="utf-8"?>
<ds:datastoreItem xmlns:ds="http://schemas.openxmlformats.org/officeDocument/2006/customXml" ds:itemID="{73E7BAE4-D9B8-4E02-98D2-8DD8F254D73C}">
  <ds:schemaRefs>
    <ds:schemaRef ds:uri="http://purl.org/dc/elements/1.1/"/>
    <ds:schemaRef ds:uri="http://schemas.microsoft.com/office/2006/metadata/propertie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f996994f-c7f3-4d4f-bc5f-c25091af035b"/>
    <ds:schemaRef ds:uri="d339d5ed-4b9c-4f39-b600-367bc72b8aa2"/>
    <ds:schemaRef ds:uri="http://purl.org/dc/terms/"/>
  </ds:schemaRefs>
</ds:datastoreItem>
</file>

<file path=customXml/itemProps3.xml><?xml version="1.0" encoding="utf-8"?>
<ds:datastoreItem xmlns:ds="http://schemas.openxmlformats.org/officeDocument/2006/customXml" ds:itemID="{BC5214C8-2AF5-41E8-BD0B-85D39EAB91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39d5ed-4b9c-4f39-b600-367bc72b8aa2"/>
    <ds:schemaRef ds:uri="f996994f-c7f3-4d4f-bc5f-c25091af03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F1</vt:lpstr>
      <vt:lpstr>List of Tables</vt:lpstr>
      <vt:lpstr>T1</vt:lpstr>
      <vt:lpstr>T2</vt:lpstr>
      <vt:lpstr>T3</vt:lpstr>
      <vt:lpstr>T4</vt:lpstr>
      <vt:lpstr>T5</vt:lpstr>
      <vt:lpstr>T6</vt:lpstr>
      <vt:lpstr>T7</vt:lpstr>
      <vt:lpstr>T8a</vt:lpstr>
      <vt:lpstr>T8b</vt:lpstr>
      <vt:lpstr>T9</vt:lpstr>
      <vt:lpstr>T10</vt:lpstr>
      <vt:lpstr>T11</vt:lpstr>
      <vt:lpstr>T12 Special Analysis</vt:lpstr>
      <vt:lpstr>Notes</vt:lpstr>
      <vt:lpstr>Table 9_CIP Chks</vt:lpstr>
      <vt:lpstr>Table 10_CIP Chks</vt:lpstr>
      <vt:lpstr>Table8a8b T-StateBySector</vt:lpstr>
      <vt:lpstr>Institution Counts Spring</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Benjamin Berg</cp:lastModifiedBy>
  <cp:revision/>
  <dcterms:created xsi:type="dcterms:W3CDTF">2019-05-01T19:44:41Z</dcterms:created>
  <dcterms:modified xsi:type="dcterms:W3CDTF">2023-05-22T19:30:05Z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0x010100B0DCB90E14FB264DB6503D6A84AEC64F</vt:lpwstr>
  </property>
  <property fmtid="{D5CDD505-2E9C-101B-9397-08002B2CF9AE}" pid="3" name="Order">
    <vt:r8>1692100</vt:r8>
  </property>
  <property fmtid="{D5CDD505-2E9C-101B-9397-08002B2CF9AE}" pid="4" name="MediaServiceImageTags">
    <vt:lpwstr/>
  </property>
</Properties>
</file>